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INGR ACUMULADOS " sheetId="7" r:id="rId1"/>
    <sheet name="GASTOS ACUM " sheetId="8" r:id="rId2"/>
  </sheets>
  <definedNames>
    <definedName name="_xlnm.Print_Area" localSheetId="1">'GASTOS ACUM '!$A$1:$H$24</definedName>
    <definedName name="_xlnm.Print_Area" localSheetId="0">'INGR ACUMULADOS '!$B$2:$H$22</definedName>
  </definedNames>
  <calcPr calcId="145621"/>
</workbook>
</file>

<file path=xl/calcChain.xml><?xml version="1.0" encoding="utf-8"?>
<calcChain xmlns="http://schemas.openxmlformats.org/spreadsheetml/2006/main">
  <c r="H12" i="8" l="1"/>
  <c r="H11" i="8"/>
  <c r="H9" i="8"/>
  <c r="C12" i="8"/>
  <c r="H16" i="8" l="1"/>
  <c r="H22" i="8"/>
  <c r="H23" i="8"/>
  <c r="G9" i="7" l="1"/>
  <c r="H9" i="7" s="1"/>
  <c r="G20" i="7" l="1"/>
  <c r="G19" i="7"/>
  <c r="G14" i="7"/>
  <c r="G11" i="7"/>
  <c r="G12" i="7" s="1"/>
  <c r="G16" i="7" l="1"/>
  <c r="B21" i="8"/>
  <c r="H21" i="8" l="1"/>
  <c r="H13" i="8"/>
  <c r="H14" i="8"/>
  <c r="H10" i="8"/>
  <c r="E29" i="8"/>
  <c r="D28" i="8"/>
  <c r="B28" i="8"/>
  <c r="E22" i="8"/>
  <c r="G16" i="8"/>
  <c r="E16" i="8"/>
  <c r="F15" i="8"/>
  <c r="B15" i="8"/>
  <c r="E14" i="8"/>
  <c r="G14" i="8"/>
  <c r="G12" i="8"/>
  <c r="E12" i="8"/>
  <c r="G11" i="8"/>
  <c r="E11" i="8"/>
  <c r="G10" i="8"/>
  <c r="E10" i="8"/>
  <c r="G9" i="8"/>
  <c r="E9" i="8"/>
  <c r="F8" i="8"/>
  <c r="D8" i="8"/>
  <c r="B8" i="8"/>
  <c r="F17" i="8" l="1"/>
  <c r="H15" i="8"/>
  <c r="B17" i="8"/>
  <c r="E28" i="8"/>
  <c r="D21" i="8"/>
  <c r="E21" i="8" s="1"/>
  <c r="E8" i="8"/>
  <c r="G8" i="8"/>
  <c r="G15" i="8"/>
  <c r="H25" i="7"/>
  <c r="H20" i="7"/>
  <c r="H19" i="7"/>
  <c r="G18" i="7"/>
  <c r="G22" i="7" s="1"/>
  <c r="F18" i="7"/>
  <c r="F14" i="7"/>
  <c r="H14" i="7" s="1"/>
  <c r="F12" i="7"/>
  <c r="H11" i="7"/>
  <c r="H10" i="7"/>
  <c r="B24" i="8" l="1"/>
  <c r="B19" i="8"/>
  <c r="F16" i="7"/>
  <c r="F22" i="7" s="1"/>
  <c r="H8" i="8"/>
  <c r="D15" i="8"/>
  <c r="E15" i="8" s="1"/>
  <c r="H18" i="7"/>
  <c r="G17" i="8"/>
  <c r="H12" i="7"/>
  <c r="H16" i="7" l="1"/>
  <c r="H17" i="8"/>
  <c r="D17" i="8"/>
  <c r="D24" i="8"/>
  <c r="E24" i="8" s="1"/>
  <c r="H22" i="7"/>
  <c r="H18" i="8" l="1"/>
  <c r="D18" i="8"/>
  <c r="E18" i="8" s="1"/>
  <c r="E17" i="8"/>
  <c r="H24" i="8" l="1"/>
  <c r="H19" i="8"/>
</calcChain>
</file>

<file path=xl/sharedStrings.xml><?xml version="1.0" encoding="utf-8"?>
<sst xmlns="http://schemas.openxmlformats.org/spreadsheetml/2006/main" count="63" uniqueCount="58">
  <si>
    <t>II. SISTEMA GENERAL DE REGALIAS</t>
  </si>
  <si>
    <t xml:space="preserve">  • Fortalecimiento Institucional</t>
  </si>
  <si>
    <t>* GASTO DE SERVICIO DE LA DEUDA</t>
  </si>
  <si>
    <t xml:space="preserve">  • Gastos de comercialización y producción </t>
  </si>
  <si>
    <t xml:space="preserve">  • Transferencias (1)</t>
  </si>
  <si>
    <t xml:space="preserve">  • Gastos Generales</t>
  </si>
  <si>
    <t xml:space="preserve">  • Gastos de Personal</t>
  </si>
  <si>
    <t>* GASTOS DE FUNCIONAMIENTO Y OPERACIÓN</t>
  </si>
  <si>
    <t>I. INFIVALLE</t>
  </si>
  <si>
    <t>(2)</t>
  </si>
  <si>
    <t>(1)</t>
  </si>
  <si>
    <t>Concepto</t>
  </si>
  <si>
    <t>Ingreso por Ejecución de Proyectos</t>
  </si>
  <si>
    <t xml:space="preserve">Intereses de cartera  </t>
  </si>
  <si>
    <t>Intereses de inversiones financieras</t>
  </si>
  <si>
    <t>INGRESOS CORRIENTES</t>
  </si>
  <si>
    <t>% EJEC. Vs. PPTO. AÑO</t>
  </si>
  <si>
    <t>EJECUCIÓN PPTAL ACUMULADA</t>
  </si>
  <si>
    <t>EJECUCION ACUMULADA</t>
  </si>
  <si>
    <t xml:space="preserve">EJECUCIÓN PRESUPUESTAL DE INGRESOS (miles de pesos) </t>
  </si>
  <si>
    <t>CONVENIOS</t>
  </si>
  <si>
    <t>Fondo Ciencia, tecnologìa e innovaciòn (Formatic + Enferm. huérfanas)</t>
  </si>
  <si>
    <t xml:space="preserve">  • Fondo Ciencia, Tecnologìa e Innovaciòn (Formatic + Enferm. huérfanas)</t>
  </si>
  <si>
    <t>PPTO.  DEFINITIVO</t>
  </si>
  <si>
    <t xml:space="preserve">(1) Contiene transferencia a Indervalle, Contralorìa Deptal., transferencia de excedentes.  </t>
  </si>
  <si>
    <t xml:space="preserve">  • Convenio Proyecto Rutas para la paz </t>
  </si>
  <si>
    <t>TOTAL INGRESOS DE INFIVALLE</t>
  </si>
  <si>
    <t>TOTAL INFIVALLE + CONVENIOS</t>
  </si>
  <si>
    <t>SUBTOTAL INGRESOS CORRIENTES</t>
  </si>
  <si>
    <t>SUBTOTAL INGR. RECURSOS DE CAPITAL</t>
  </si>
  <si>
    <t>SUBTOTAL GASTOS DE INFIVALLE</t>
  </si>
  <si>
    <t xml:space="preserve"> • INVERSIÓN GENERAL</t>
  </si>
  <si>
    <t>Convenio Rutas para la Paz</t>
  </si>
  <si>
    <t>* CONTRIBUCIÓN NETA -EXCEDENT.PPTAL  (INFIVALLE)</t>
  </si>
  <si>
    <r>
      <t xml:space="preserve"> TOTAL INFIVALLE</t>
    </r>
    <r>
      <rPr>
        <sz val="12"/>
        <color theme="1"/>
        <rFont val="Arial"/>
        <family val="2"/>
      </rPr>
      <t>(Gastos+Contr.neta</t>
    </r>
    <r>
      <rPr>
        <b/>
        <sz val="12"/>
        <color theme="1"/>
        <rFont val="Arial"/>
        <family val="2"/>
      </rPr>
      <t>) + CONVENIOS</t>
    </r>
  </si>
  <si>
    <t>PPTO BIENIO 2019 - 2020</t>
  </si>
  <si>
    <t>DISP.INICIAL</t>
  </si>
  <si>
    <t>EJECUCIÓN</t>
  </si>
  <si>
    <t>%</t>
  </si>
  <si>
    <t>PRESUPUESTO ANUAL 2019</t>
  </si>
  <si>
    <t>PPTO BIENIO 2019-2020</t>
  </si>
  <si>
    <t>% VAR</t>
  </si>
  <si>
    <t>BIENIO 2017-2018</t>
  </si>
  <si>
    <t>2019-2020</t>
  </si>
  <si>
    <t>Convenio CVC-Infivalle</t>
  </si>
  <si>
    <t xml:space="preserve">  * Ejecución de convenios (CVC)</t>
  </si>
  <si>
    <t>oct.2018</t>
  </si>
  <si>
    <t>VAR $</t>
  </si>
  <si>
    <t>A DIC. / 2019  (miles de $)</t>
  </si>
  <si>
    <t>% EJEC</t>
  </si>
  <si>
    <t>( 1 )</t>
  </si>
  <si>
    <t>( 2 )</t>
  </si>
  <si>
    <t>( 2 / 1 )</t>
  </si>
  <si>
    <t>EJECUTADO A DIC.2019</t>
  </si>
  <si>
    <r>
      <t xml:space="preserve">EJECUCIÒN PRESUPUESTAL DE GASTOS </t>
    </r>
    <r>
      <rPr>
        <b/>
        <sz val="12"/>
        <color theme="1"/>
        <rFont val="Arial"/>
        <family val="2"/>
      </rPr>
      <t xml:space="preserve">(miles $) </t>
    </r>
  </si>
  <si>
    <t xml:space="preserve"> • CONVENIOS </t>
  </si>
  <si>
    <t>TOTAL GASTOS + CONT. NETA.INFIVALLE</t>
  </si>
  <si>
    <t>A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</si>
</sst>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sz val="13"/>
      <name val="Arial"/>
      <family val="2"/>
    </font>
    <font>
      <b/>
      <sz val="13"/>
      <color theme="1"/>
      <name val="Arial"/>
      <family val="2"/>
    </font>
    <font>
      <sz val="9"/>
      <color theme="1"/>
      <name val="Tahoma"/>
      <family val="2"/>
    </font>
    <font>
      <sz val="12"/>
      <color theme="1"/>
      <name val="Arial"/>
      <family val="2"/>
    </font>
    <font>
      <b/>
      <sz val="9"/>
      <color theme="1"/>
      <name val="Tahoma"/>
      <family val="2"/>
    </font>
    <font>
      <sz val="13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.5"/>
      <color theme="1"/>
      <name val="Arial"/>
      <family val="2"/>
    </font>
    <font>
      <b/>
      <sz val="11.5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12"/>
      <color rgb="FFFF0000"/>
      <name val="Calibri"/>
      <family val="2"/>
      <scheme val="minor"/>
    </font>
    <font>
      <b/>
      <sz val="9"/>
      <name val="Arial"/>
      <family val="2"/>
    </font>
    <font>
      <b/>
      <sz val="9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1" fontId="1" fillId="0" borderId="0" applyFont="0" applyFill="0" applyBorder="0" applyAlignment="0" applyProtection="0"/>
    <xf numFmtId="0" fontId="28" fillId="0" borderId="0"/>
    <xf numFmtId="0" fontId="29" fillId="0" borderId="0"/>
    <xf numFmtId="0" fontId="1" fillId="0" borderId="0"/>
    <xf numFmtId="41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31">
    <xf numFmtId="0" fontId="0" fillId="0" borderId="0" xfId="0"/>
    <xf numFmtId="0" fontId="0" fillId="0" borderId="0" xfId="0" applyFill="1"/>
    <xf numFmtId="164" fontId="0" fillId="0" borderId="0" xfId="1" applyNumberFormat="1" applyFont="1" applyFill="1"/>
    <xf numFmtId="3" fontId="0" fillId="0" borderId="0" xfId="0" applyNumberFormat="1" applyFill="1"/>
    <xf numFmtId="3" fontId="0" fillId="0" borderId="0" xfId="0" applyNumberFormat="1"/>
    <xf numFmtId="9" fontId="3" fillId="2" borderId="3" xfId="2" applyFont="1" applyFill="1" applyBorder="1" applyAlignment="1">
      <alignment horizontal="center"/>
    </xf>
    <xf numFmtId="3" fontId="3" fillId="2" borderId="3" xfId="0" applyNumberFormat="1" applyFont="1" applyFill="1" applyBorder="1"/>
    <xf numFmtId="3" fontId="4" fillId="0" borderId="3" xfId="0" applyNumberFormat="1" applyFont="1" applyFill="1" applyBorder="1"/>
    <xf numFmtId="9" fontId="5" fillId="0" borderId="3" xfId="2" applyFont="1" applyFill="1" applyBorder="1" applyAlignment="1">
      <alignment horizontal="center"/>
    </xf>
    <xf numFmtId="3" fontId="5" fillId="0" borderId="3" xfId="0" applyNumberFormat="1" applyFont="1" applyFill="1" applyBorder="1"/>
    <xf numFmtId="0" fontId="5" fillId="0" borderId="3" xfId="0" applyFont="1" applyFill="1" applyBorder="1"/>
    <xf numFmtId="3" fontId="6" fillId="0" borderId="0" xfId="0" applyNumberFormat="1" applyFont="1" applyFill="1" applyBorder="1"/>
    <xf numFmtId="9" fontId="5" fillId="0" borderId="5" xfId="2" applyFont="1" applyFill="1" applyBorder="1" applyAlignment="1">
      <alignment horizontal="center"/>
    </xf>
    <xf numFmtId="9" fontId="5" fillId="0" borderId="7" xfId="2" applyFont="1" applyFill="1" applyBorder="1" applyAlignment="1">
      <alignment horizontal="center"/>
    </xf>
    <xf numFmtId="3" fontId="7" fillId="0" borderId="7" xfId="3" applyNumberFormat="1" applyFill="1" applyBorder="1" applyAlignment="1">
      <alignment horizontal="right"/>
    </xf>
    <xf numFmtId="43" fontId="0" fillId="0" borderId="0" xfId="1" applyFont="1"/>
    <xf numFmtId="3" fontId="5" fillId="0" borderId="5" xfId="0" applyNumberFormat="1" applyFont="1" applyFill="1" applyBorder="1"/>
    <xf numFmtId="3" fontId="7" fillId="0" borderId="8" xfId="3" applyNumberFormat="1" applyBorder="1" applyAlignment="1">
      <alignment horizontal="right"/>
    </xf>
    <xf numFmtId="0" fontId="0" fillId="0" borderId="4" xfId="0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 vertical="center" wrapText="1"/>
    </xf>
    <xf numFmtId="164" fontId="0" fillId="0" borderId="0" xfId="1" applyNumberFormat="1" applyFont="1"/>
    <xf numFmtId="164" fontId="2" fillId="0" borderId="0" xfId="0" applyNumberFormat="1" applyFont="1"/>
    <xf numFmtId="164" fontId="0" fillId="0" borderId="0" xfId="0" applyNumberFormat="1"/>
    <xf numFmtId="43" fontId="0" fillId="0" borderId="0" xfId="0" applyNumberFormat="1"/>
    <xf numFmtId="164" fontId="12" fillId="0" borderId="0" xfId="0" applyNumberFormat="1" applyFont="1" applyFill="1"/>
    <xf numFmtId="0" fontId="12" fillId="0" borderId="0" xfId="0" applyFont="1"/>
    <xf numFmtId="0" fontId="13" fillId="0" borderId="15" xfId="0" applyFont="1" applyFill="1" applyBorder="1"/>
    <xf numFmtId="9" fontId="2" fillId="0" borderId="0" xfId="2" applyFont="1" applyFill="1" applyBorder="1" applyAlignment="1">
      <alignment horizontal="center" vertical="top" wrapText="1"/>
    </xf>
    <xf numFmtId="3" fontId="14" fillId="0" borderId="0" xfId="0" applyNumberFormat="1" applyFont="1" applyFill="1" applyBorder="1"/>
    <xf numFmtId="0" fontId="0" fillId="0" borderId="0" xfId="0" applyFill="1" applyBorder="1"/>
    <xf numFmtId="0" fontId="0" fillId="0" borderId="0" xfId="0" applyBorder="1"/>
    <xf numFmtId="3" fontId="11" fillId="0" borderId="18" xfId="0" applyNumberFormat="1" applyFont="1" applyFill="1" applyBorder="1" applyAlignment="1">
      <alignment horizontal="right"/>
    </xf>
    <xf numFmtId="0" fontId="11" fillId="0" borderId="20" xfId="0" applyFont="1" applyFill="1" applyBorder="1"/>
    <xf numFmtId="0" fontId="11" fillId="0" borderId="21" xfId="0" applyFont="1" applyFill="1" applyBorder="1"/>
    <xf numFmtId="3" fontId="13" fillId="0" borderId="24" xfId="0" applyNumberFormat="1" applyFont="1" applyFill="1" applyBorder="1" applyAlignment="1">
      <alignment horizontal="right"/>
    </xf>
    <xf numFmtId="0" fontId="13" fillId="0" borderId="0" xfId="0" applyFont="1" applyFill="1" applyBorder="1"/>
    <xf numFmtId="0" fontId="11" fillId="0" borderId="0" xfId="0" applyFont="1" applyFill="1" applyBorder="1"/>
    <xf numFmtId="0" fontId="11" fillId="2" borderId="10" xfId="0" applyFont="1" applyFill="1" applyBorder="1"/>
    <xf numFmtId="0" fontId="11" fillId="2" borderId="16" xfId="0" applyFont="1" applyFill="1" applyBorder="1"/>
    <xf numFmtId="0" fontId="11" fillId="2" borderId="25" xfId="0" applyFont="1" applyFill="1" applyBorder="1"/>
    <xf numFmtId="0" fontId="12" fillId="0" borderId="0" xfId="0" applyFont="1" applyBorder="1" applyAlignment="1">
      <alignment vertical="center"/>
    </xf>
    <xf numFmtId="0" fontId="3" fillId="0" borderId="2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43" fontId="0" fillId="0" borderId="0" xfId="1" applyFont="1" applyBorder="1"/>
    <xf numFmtId="164" fontId="0" fillId="0" borderId="0" xfId="0" applyNumberFormat="1" applyBorder="1"/>
    <xf numFmtId="10" fontId="0" fillId="0" borderId="0" xfId="2" applyNumberFormat="1" applyFont="1" applyBorder="1"/>
    <xf numFmtId="164" fontId="0" fillId="0" borderId="0" xfId="1" applyNumberFormat="1" applyFont="1" applyBorder="1"/>
    <xf numFmtId="3" fontId="0" fillId="0" borderId="0" xfId="0" applyNumberFormat="1" applyBorder="1"/>
    <xf numFmtId="164" fontId="2" fillId="0" borderId="0" xfId="0" applyNumberFormat="1" applyFont="1" applyBorder="1"/>
    <xf numFmtId="3" fontId="5" fillId="0" borderId="8" xfId="0" applyNumberFormat="1" applyFont="1" applyFill="1" applyBorder="1"/>
    <xf numFmtId="0" fontId="9" fillId="2" borderId="33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/>
    </xf>
    <xf numFmtId="0" fontId="22" fillId="2" borderId="12" xfId="0" applyFont="1" applyFill="1" applyBorder="1"/>
    <xf numFmtId="0" fontId="11" fillId="2" borderId="23" xfId="0" applyFont="1" applyFill="1" applyBorder="1"/>
    <xf numFmtId="0" fontId="11" fillId="2" borderId="17" xfId="0" applyFont="1" applyFill="1" applyBorder="1"/>
    <xf numFmtId="0" fontId="9" fillId="2" borderId="3" xfId="0" applyFont="1" applyFill="1" applyBorder="1"/>
    <xf numFmtId="49" fontId="0" fillId="0" borderId="0" xfId="0" applyNumberFormat="1"/>
    <xf numFmtId="3" fontId="11" fillId="0" borderId="14" xfId="0" applyNumberFormat="1" applyFont="1" applyFill="1" applyBorder="1" applyAlignment="1">
      <alignment horizontal="right"/>
    </xf>
    <xf numFmtId="3" fontId="5" fillId="0" borderId="9" xfId="0" applyNumberFormat="1" applyFont="1" applyFill="1" applyBorder="1"/>
    <xf numFmtId="0" fontId="6" fillId="2" borderId="3" xfId="0" applyFont="1" applyFill="1" applyBorder="1"/>
    <xf numFmtId="3" fontId="7" fillId="0" borderId="4" xfId="3" applyNumberFormat="1" applyFill="1" applyBorder="1" applyAlignment="1">
      <alignment horizontal="right"/>
    </xf>
    <xf numFmtId="3" fontId="6" fillId="2" borderId="3" xfId="0" applyNumberFormat="1" applyFont="1" applyFill="1" applyBorder="1"/>
    <xf numFmtId="0" fontId="9" fillId="0" borderId="0" xfId="0" applyFont="1" applyFill="1" applyBorder="1" applyAlignment="1">
      <alignment horizontal="left"/>
    </xf>
    <xf numFmtId="0" fontId="22" fillId="0" borderId="0" xfId="0" applyFont="1" applyFill="1" applyBorder="1"/>
    <xf numFmtId="3" fontId="7" fillId="0" borderId="0" xfId="3" applyNumberFormat="1" applyFill="1" applyBorder="1" applyAlignment="1">
      <alignment horizontal="right"/>
    </xf>
    <xf numFmtId="3" fontId="9" fillId="2" borderId="13" xfId="0" applyNumberFormat="1" applyFont="1" applyFill="1" applyBorder="1" applyAlignment="1">
      <alignment horizontal="right"/>
    </xf>
    <xf numFmtId="9" fontId="5" fillId="0" borderId="6" xfId="2" applyFont="1" applyFill="1" applyBorder="1" applyAlignment="1">
      <alignment horizontal="center"/>
    </xf>
    <xf numFmtId="3" fontId="3" fillId="2" borderId="9" xfId="0" applyNumberFormat="1" applyFont="1" applyFill="1" applyBorder="1"/>
    <xf numFmtId="3" fontId="3" fillId="0" borderId="0" xfId="0" applyNumberFormat="1" applyFont="1" applyFill="1" applyBorder="1"/>
    <xf numFmtId="9" fontId="3" fillId="0" borderId="0" xfId="2" applyFont="1" applyFill="1" applyBorder="1" applyAlignment="1">
      <alignment horizontal="center"/>
    </xf>
    <xf numFmtId="0" fontId="9" fillId="2" borderId="35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left" vertical="center"/>
    </xf>
    <xf numFmtId="0" fontId="9" fillId="2" borderId="36" xfId="0" applyFont="1" applyFill="1" applyBorder="1" applyAlignment="1">
      <alignment horizontal="left" vertical="center"/>
    </xf>
    <xf numFmtId="164" fontId="11" fillId="2" borderId="35" xfId="1" applyNumberFormat="1" applyFont="1" applyFill="1" applyBorder="1" applyAlignment="1">
      <alignment horizontal="right"/>
    </xf>
    <xf numFmtId="164" fontId="11" fillId="2" borderId="18" xfId="1" applyNumberFormat="1" applyFont="1" applyFill="1" applyBorder="1" applyAlignment="1">
      <alignment horizontal="right"/>
    </xf>
    <xf numFmtId="3" fontId="13" fillId="0" borderId="34" xfId="0" applyNumberFormat="1" applyFont="1" applyFill="1" applyBorder="1" applyAlignment="1">
      <alignment horizontal="right"/>
    </xf>
    <xf numFmtId="9" fontId="18" fillId="0" borderId="22" xfId="2" applyFont="1" applyFill="1" applyBorder="1" applyAlignment="1">
      <alignment horizontal="center" wrapText="1"/>
    </xf>
    <xf numFmtId="0" fontId="11" fillId="2" borderId="11" xfId="0" applyFont="1" applyFill="1" applyBorder="1"/>
    <xf numFmtId="0" fontId="11" fillId="2" borderId="12" xfId="0" applyFont="1" applyFill="1" applyBorder="1"/>
    <xf numFmtId="0" fontId="15" fillId="0" borderId="41" xfId="0" applyFont="1" applyFill="1" applyBorder="1"/>
    <xf numFmtId="9" fontId="5" fillId="0" borderId="8" xfId="2" applyFont="1" applyFill="1" applyBorder="1" applyAlignment="1">
      <alignment horizontal="center"/>
    </xf>
    <xf numFmtId="0" fontId="13" fillId="0" borderId="43" xfId="0" applyFont="1" applyFill="1" applyBorder="1" applyAlignment="1">
      <alignment vertical="top"/>
    </xf>
    <xf numFmtId="0" fontId="15" fillId="0" borderId="1" xfId="0" applyFont="1" applyFill="1" applyBorder="1" applyAlignment="1">
      <alignment vertical="top"/>
    </xf>
    <xf numFmtId="164" fontId="15" fillId="0" borderId="1" xfId="1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vertical="top"/>
    </xf>
    <xf numFmtId="0" fontId="13" fillId="0" borderId="1" xfId="0" applyFont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164" fontId="15" fillId="0" borderId="46" xfId="1" applyNumberFormat="1" applyFont="1" applyFill="1" applyBorder="1" applyAlignment="1">
      <alignment horizontal="right"/>
    </xf>
    <xf numFmtId="3" fontId="13" fillId="0" borderId="2" xfId="0" applyNumberFormat="1" applyFont="1" applyFill="1" applyBorder="1" applyAlignment="1">
      <alignment horizontal="right"/>
    </xf>
    <xf numFmtId="3" fontId="11" fillId="2" borderId="31" xfId="0" applyNumberFormat="1" applyFont="1" applyFill="1" applyBorder="1" applyAlignment="1">
      <alignment horizontal="right"/>
    </xf>
    <xf numFmtId="3" fontId="11" fillId="0" borderId="47" xfId="0" applyNumberFormat="1" applyFont="1" applyFill="1" applyBorder="1" applyAlignment="1">
      <alignment horizontal="right"/>
    </xf>
    <xf numFmtId="3" fontId="11" fillId="2" borderId="48" xfId="0" applyNumberFormat="1" applyFont="1" applyFill="1" applyBorder="1" applyAlignment="1">
      <alignment horizontal="right"/>
    </xf>
    <xf numFmtId="3" fontId="11" fillId="0" borderId="2" xfId="0" applyNumberFormat="1" applyFont="1" applyFill="1" applyBorder="1" applyAlignment="1">
      <alignment horizontal="right"/>
    </xf>
    <xf numFmtId="3" fontId="9" fillId="2" borderId="48" xfId="0" applyNumberFormat="1" applyFont="1" applyFill="1" applyBorder="1" applyAlignment="1">
      <alignment horizontal="right"/>
    </xf>
    <xf numFmtId="164" fontId="11" fillId="2" borderId="18" xfId="1" applyNumberFormat="1" applyFont="1" applyFill="1" applyBorder="1" applyAlignment="1">
      <alignment horizontal="center"/>
    </xf>
    <xf numFmtId="3" fontId="5" fillId="0" borderId="31" xfId="0" applyNumberFormat="1" applyFont="1" applyFill="1" applyBorder="1"/>
    <xf numFmtId="3" fontId="6" fillId="2" borderId="31" xfId="0" applyNumberFormat="1" applyFont="1" applyFill="1" applyBorder="1" applyAlignment="1">
      <alignment horizontal="center"/>
    </xf>
    <xf numFmtId="3" fontId="6" fillId="2" borderId="31" xfId="0" applyNumberFormat="1" applyFont="1" applyFill="1" applyBorder="1"/>
    <xf numFmtId="9" fontId="6" fillId="2" borderId="32" xfId="2" applyFont="1" applyFill="1" applyBorder="1" applyAlignment="1">
      <alignment horizontal="center"/>
    </xf>
    <xf numFmtId="9" fontId="2" fillId="2" borderId="3" xfId="2" applyFont="1" applyFill="1" applyBorder="1" applyAlignment="1">
      <alignment horizontal="center"/>
    </xf>
    <xf numFmtId="3" fontId="17" fillId="2" borderId="47" xfId="3" applyNumberFormat="1" applyFont="1" applyFill="1" applyBorder="1" applyAlignment="1">
      <alignment horizontal="right"/>
    </xf>
    <xf numFmtId="3" fontId="17" fillId="0" borderId="0" xfId="3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49" fontId="11" fillId="2" borderId="36" xfId="1" applyNumberFormat="1" applyFont="1" applyFill="1" applyBorder="1" applyAlignment="1">
      <alignment horizontal="right"/>
    </xf>
    <xf numFmtId="41" fontId="0" fillId="0" borderId="0" xfId="6" applyFont="1"/>
    <xf numFmtId="41" fontId="0" fillId="0" borderId="0" xfId="6" applyFont="1" applyBorder="1"/>
    <xf numFmtId="0" fontId="15" fillId="0" borderId="15" xfId="0" applyFont="1" applyFill="1" applyBorder="1"/>
    <xf numFmtId="0" fontId="15" fillId="0" borderId="10" xfId="0" applyFont="1" applyFill="1" applyBorder="1"/>
    <xf numFmtId="3" fontId="5" fillId="0" borderId="6" xfId="0" applyNumberFormat="1" applyFont="1" applyFill="1" applyBorder="1"/>
    <xf numFmtId="3" fontId="7" fillId="0" borderId="1" xfId="3" applyNumberFormat="1" applyFill="1" applyBorder="1" applyAlignment="1">
      <alignment horizontal="right"/>
    </xf>
    <xf numFmtId="3" fontId="3" fillId="2" borderId="47" xfId="0" applyNumberFormat="1" applyFont="1" applyFill="1" applyBorder="1"/>
    <xf numFmtId="3" fontId="6" fillId="2" borderId="20" xfId="0" applyNumberFormat="1" applyFont="1" applyFill="1" applyBorder="1"/>
    <xf numFmtId="3" fontId="7" fillId="0" borderId="8" xfId="3" applyNumberFormat="1" applyFill="1" applyBorder="1" applyAlignment="1">
      <alignment horizontal="right"/>
    </xf>
    <xf numFmtId="4" fontId="7" fillId="0" borderId="0" xfId="4" applyNumberFormat="1" applyAlignment="1">
      <alignment horizontal="right"/>
    </xf>
    <xf numFmtId="0" fontId="0" fillId="0" borderId="0" xfId="0" applyBorder="1" applyAlignment="1">
      <alignment horizontal="center"/>
    </xf>
    <xf numFmtId="3" fontId="3" fillId="2" borderId="31" xfId="0" applyNumberFormat="1" applyFont="1" applyFill="1" applyBorder="1"/>
    <xf numFmtId="0" fontId="0" fillId="0" borderId="6" xfId="0" applyBorder="1" applyAlignment="1">
      <alignment horizontal="center"/>
    </xf>
    <xf numFmtId="0" fontId="0" fillId="0" borderId="2" xfId="0" applyBorder="1"/>
    <xf numFmtId="3" fontId="0" fillId="0" borderId="3" xfId="0" applyNumberFormat="1" applyBorder="1"/>
    <xf numFmtId="164" fontId="0" fillId="0" borderId="5" xfId="1" applyNumberFormat="1" applyFont="1" applyBorder="1"/>
    <xf numFmtId="164" fontId="0" fillId="0" borderId="7" xfId="1" applyNumberFormat="1" applyFont="1" applyBorder="1"/>
    <xf numFmtId="0" fontId="9" fillId="0" borderId="0" xfId="0" applyFont="1" applyFill="1" applyBorder="1" applyAlignment="1">
      <alignment horizontal="center"/>
    </xf>
    <xf numFmtId="164" fontId="11" fillId="2" borderId="51" xfId="1" applyNumberFormat="1" applyFont="1" applyFill="1" applyBorder="1" applyAlignment="1">
      <alignment horizontal="right"/>
    </xf>
    <xf numFmtId="9" fontId="3" fillId="2" borderId="6" xfId="2" applyFont="1" applyFill="1" applyBorder="1" applyAlignment="1">
      <alignment horizontal="center"/>
    </xf>
    <xf numFmtId="0" fontId="0" fillId="0" borderId="52" xfId="0" applyBorder="1"/>
    <xf numFmtId="3" fontId="15" fillId="0" borderId="51" xfId="0" applyNumberFormat="1" applyFont="1" applyFill="1" applyBorder="1" applyAlignment="1">
      <alignment horizontal="right"/>
    </xf>
    <xf numFmtId="0" fontId="15" fillId="0" borderId="54" xfId="0" applyFont="1" applyFill="1" applyBorder="1"/>
    <xf numFmtId="3" fontId="15" fillId="0" borderId="55" xfId="0" applyNumberFormat="1" applyFont="1" applyFill="1" applyBorder="1" applyAlignment="1">
      <alignment horizontal="right"/>
    </xf>
    <xf numFmtId="3" fontId="15" fillId="0" borderId="56" xfId="0" applyNumberFormat="1" applyFont="1" applyFill="1" applyBorder="1" applyAlignment="1">
      <alignment horizontal="right"/>
    </xf>
    <xf numFmtId="3" fontId="11" fillId="0" borderId="24" xfId="0" applyNumberFormat="1" applyFont="1" applyFill="1" applyBorder="1" applyAlignment="1">
      <alignment horizontal="right"/>
    </xf>
    <xf numFmtId="0" fontId="9" fillId="2" borderId="28" xfId="0" applyFont="1" applyFill="1" applyBorder="1"/>
    <xf numFmtId="3" fontId="9" fillId="2" borderId="44" xfId="0" applyNumberFormat="1" applyFont="1" applyFill="1" applyBorder="1" applyAlignment="1">
      <alignment horizontal="right"/>
    </xf>
    <xf numFmtId="3" fontId="9" fillId="2" borderId="27" xfId="0" applyNumberFormat="1" applyFont="1" applyFill="1" applyBorder="1" applyAlignment="1">
      <alignment horizontal="right"/>
    </xf>
    <xf numFmtId="3" fontId="0" fillId="0" borderId="47" xfId="0" applyNumberFormat="1" applyBorder="1"/>
    <xf numFmtId="3" fontId="0" fillId="0" borderId="50" xfId="0" applyNumberFormat="1" applyBorder="1"/>
    <xf numFmtId="3" fontId="0" fillId="0" borderId="49" xfId="0" applyNumberFormat="1" applyBorder="1"/>
    <xf numFmtId="3" fontId="0" fillId="0" borderId="2" xfId="0" applyNumberFormat="1" applyBorder="1"/>
    <xf numFmtId="0" fontId="2" fillId="0" borderId="6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Border="1" applyAlignment="1"/>
    <xf numFmtId="0" fontId="0" fillId="0" borderId="10" xfId="0" applyBorder="1" applyAlignment="1"/>
    <xf numFmtId="0" fontId="3" fillId="0" borderId="0" xfId="0" applyFont="1" applyFill="1" applyBorder="1"/>
    <xf numFmtId="0" fontId="0" fillId="0" borderId="59" xfId="0" applyBorder="1"/>
    <xf numFmtId="0" fontId="0" fillId="0" borderId="60" xfId="0" applyBorder="1"/>
    <xf numFmtId="0" fontId="0" fillId="0" borderId="60" xfId="0" applyFill="1" applyBorder="1"/>
    <xf numFmtId="0" fontId="0" fillId="0" borderId="25" xfId="0" applyFill="1" applyBorder="1" applyAlignment="1">
      <alignment vertical="center" wrapText="1"/>
    </xf>
    <xf numFmtId="0" fontId="3" fillId="0" borderId="23" xfId="0" applyFont="1" applyFill="1" applyBorder="1"/>
    <xf numFmtId="0" fontId="3" fillId="2" borderId="23" xfId="0" applyFont="1" applyFill="1" applyBorder="1"/>
    <xf numFmtId="0" fontId="5" fillId="0" borderId="63" xfId="0" applyFont="1" applyFill="1" applyBorder="1"/>
    <xf numFmtId="0" fontId="5" fillId="0" borderId="64" xfId="0" applyFont="1" applyFill="1" applyBorder="1"/>
    <xf numFmtId="0" fontId="5" fillId="0" borderId="64" xfId="0" applyFont="1" applyFill="1" applyBorder="1" applyAlignment="1">
      <alignment vertical="justify" wrapText="1"/>
    </xf>
    <xf numFmtId="0" fontId="5" fillId="0" borderId="62" xfId="0" applyFont="1" applyFill="1" applyBorder="1" applyAlignment="1">
      <alignment vertical="justify" wrapText="1"/>
    </xf>
    <xf numFmtId="0" fontId="6" fillId="2" borderId="23" xfId="0" applyFont="1" applyFill="1" applyBorder="1"/>
    <xf numFmtId="3" fontId="7" fillId="0" borderId="0" xfId="4" applyNumberFormat="1" applyBorder="1" applyAlignment="1">
      <alignment horizontal="right"/>
    </xf>
    <xf numFmtId="0" fontId="6" fillId="2" borderId="65" xfId="0" applyFont="1" applyFill="1" applyBorder="1"/>
    <xf numFmtId="0" fontId="6" fillId="2" borderId="61" xfId="0" applyFont="1" applyFill="1" applyBorder="1"/>
    <xf numFmtId="0" fontId="5" fillId="0" borderId="23" xfId="0" applyFont="1" applyFill="1" applyBorder="1"/>
    <xf numFmtId="0" fontId="5" fillId="0" borderId="65" xfId="0" applyFont="1" applyFill="1" applyBorder="1"/>
    <xf numFmtId="0" fontId="3" fillId="2" borderId="66" xfId="0" applyFont="1" applyFill="1" applyBorder="1"/>
    <xf numFmtId="3" fontId="3" fillId="2" borderId="67" xfId="0" applyNumberFormat="1" applyFont="1" applyFill="1" applyBorder="1"/>
    <xf numFmtId="41" fontId="0" fillId="0" borderId="68" xfId="6" applyFont="1" applyBorder="1"/>
    <xf numFmtId="49" fontId="3" fillId="2" borderId="44" xfId="0" applyNumberFormat="1" applyFont="1" applyFill="1" applyBorder="1" applyAlignment="1">
      <alignment horizontal="center" vertical="center" wrapText="1"/>
    </xf>
    <xf numFmtId="49" fontId="19" fillId="2" borderId="27" xfId="0" applyNumberFormat="1" applyFont="1" applyFill="1" applyBorder="1" applyAlignment="1">
      <alignment horizontal="center" vertical="center" wrapText="1"/>
    </xf>
    <xf numFmtId="49" fontId="20" fillId="2" borderId="58" xfId="0" applyNumberFormat="1" applyFont="1" applyFill="1" applyBorder="1" applyAlignment="1">
      <alignment horizontal="center" vertical="center" wrapText="1"/>
    </xf>
    <xf numFmtId="4" fontId="7" fillId="0" borderId="0" xfId="4" applyNumberFormat="1" applyAlignment="1">
      <alignment horizontal="right"/>
    </xf>
    <xf numFmtId="4" fontId="7" fillId="0" borderId="0" xfId="4" applyNumberFormat="1" applyAlignment="1">
      <alignment horizontal="right"/>
    </xf>
    <xf numFmtId="0" fontId="2" fillId="0" borderId="4" xfId="0" applyFont="1" applyFill="1" applyBorder="1" applyAlignment="1">
      <alignment horizontal="center" vertical="center" wrapText="1"/>
    </xf>
    <xf numFmtId="3" fontId="7" fillId="0" borderId="7" xfId="3" applyNumberFormat="1" applyFont="1" applyFill="1" applyBorder="1" applyAlignment="1">
      <alignment horizontal="right"/>
    </xf>
    <xf numFmtId="3" fontId="7" fillId="0" borderId="0" xfId="4" applyNumberFormat="1" applyAlignment="1">
      <alignment horizontal="right"/>
    </xf>
    <xf numFmtId="0" fontId="13" fillId="0" borderId="31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9" fillId="0" borderId="0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6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61" xfId="0" applyFont="1" applyFill="1" applyBorder="1" applyAlignment="1">
      <alignment horizontal="center" vertical="center" wrapText="1"/>
    </xf>
    <xf numFmtId="0" fontId="0" fillId="0" borderId="62" xfId="0" applyFill="1" applyBorder="1" applyAlignment="1">
      <alignment vertical="center" wrapText="1"/>
    </xf>
    <xf numFmtId="3" fontId="8" fillId="0" borderId="9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justify"/>
    </xf>
    <xf numFmtId="0" fontId="0" fillId="0" borderId="6" xfId="0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1" fillId="0" borderId="70" xfId="0" applyFont="1" applyFill="1" applyBorder="1" applyAlignment="1">
      <alignment horizontal="center" vertical="center" wrapText="1"/>
    </xf>
    <xf numFmtId="0" fontId="20" fillId="0" borderId="70" xfId="0" applyFont="1" applyFill="1" applyBorder="1" applyAlignment="1">
      <alignment horizontal="center" vertical="center" wrapText="1"/>
    </xf>
    <xf numFmtId="0" fontId="17" fillId="0" borderId="70" xfId="0" applyFont="1" applyFill="1" applyBorder="1" applyAlignment="1">
      <alignment horizontal="center" vertical="center" wrapText="1"/>
    </xf>
    <xf numFmtId="9" fontId="24" fillId="0" borderId="71" xfId="2" applyFont="1" applyFill="1" applyBorder="1" applyAlignment="1">
      <alignment horizontal="center" vertical="top" wrapText="1"/>
    </xf>
    <xf numFmtId="9" fontId="10" fillId="2" borderId="72" xfId="2" applyFont="1" applyFill="1" applyBorder="1" applyAlignment="1">
      <alignment horizontal="center" vertical="top" wrapText="1"/>
    </xf>
    <xf numFmtId="9" fontId="16" fillId="0" borderId="52" xfId="2" applyFont="1" applyFill="1" applyBorder="1" applyAlignment="1">
      <alignment horizontal="center" wrapText="1"/>
    </xf>
    <xf numFmtId="9" fontId="10" fillId="2" borderId="73" xfId="2" applyNumberFormat="1" applyFont="1" applyFill="1" applyBorder="1" applyAlignment="1">
      <alignment horizontal="center" vertical="top" wrapText="1"/>
    </xf>
    <xf numFmtId="165" fontId="10" fillId="0" borderId="74" xfId="2" applyNumberFormat="1" applyFont="1" applyFill="1" applyBorder="1" applyAlignment="1">
      <alignment horizontal="center" vertical="top" wrapText="1"/>
    </xf>
    <xf numFmtId="9" fontId="23" fillId="2" borderId="58" xfId="2" applyNumberFormat="1" applyFont="1" applyFill="1" applyBorder="1" applyAlignment="1">
      <alignment horizontal="center" vertical="top" wrapText="1"/>
    </xf>
    <xf numFmtId="165" fontId="10" fillId="0" borderId="70" xfId="2" applyNumberFormat="1" applyFont="1" applyFill="1" applyBorder="1" applyAlignment="1">
      <alignment horizontal="center" vertical="top" wrapText="1"/>
    </xf>
    <xf numFmtId="9" fontId="10" fillId="2" borderId="53" xfId="2" applyNumberFormat="1" applyFont="1" applyFill="1" applyBorder="1" applyAlignment="1">
      <alignment horizontal="center" vertical="top" wrapText="1"/>
    </xf>
    <xf numFmtId="9" fontId="24" fillId="0" borderId="75" xfId="2" applyNumberFormat="1" applyFont="1" applyFill="1" applyBorder="1" applyAlignment="1">
      <alignment horizontal="center" vertical="top" wrapText="1"/>
    </xf>
    <xf numFmtId="9" fontId="24" fillId="0" borderId="72" xfId="2" applyNumberFormat="1" applyFont="1" applyFill="1" applyBorder="1" applyAlignment="1">
      <alignment horizontal="center" vertical="top" wrapText="1"/>
    </xf>
    <xf numFmtId="9" fontId="10" fillId="0" borderId="72" xfId="2" applyFont="1" applyFill="1" applyBorder="1" applyAlignment="1">
      <alignment horizontal="center" vertical="top" wrapText="1"/>
    </xf>
    <xf numFmtId="9" fontId="23" fillId="2" borderId="53" xfId="2" applyFont="1" applyFill="1" applyBorder="1" applyAlignment="1">
      <alignment horizontal="center" vertical="top" wrapText="1"/>
    </xf>
    <xf numFmtId="0" fontId="2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Border="1" applyAlignment="1"/>
    <xf numFmtId="0" fontId="0" fillId="0" borderId="20" xfId="0" applyBorder="1" applyAlignment="1"/>
    <xf numFmtId="0" fontId="0" fillId="0" borderId="19" xfId="0" applyBorder="1" applyAlignment="1"/>
    <xf numFmtId="0" fontId="2" fillId="0" borderId="52" xfId="0" applyFont="1" applyBorder="1" applyAlignment="1">
      <alignment horizontal="center"/>
    </xf>
    <xf numFmtId="0" fontId="0" fillId="0" borderId="76" xfId="0" applyBorder="1" applyAlignment="1"/>
    <xf numFmtId="9" fontId="3" fillId="2" borderId="37" xfId="2" applyFont="1" applyFill="1" applyBorder="1" applyAlignment="1">
      <alignment horizontal="center"/>
    </xf>
    <xf numFmtId="9" fontId="5" fillId="0" borderId="57" xfId="2" applyFont="1" applyFill="1" applyBorder="1" applyAlignment="1">
      <alignment horizontal="center"/>
    </xf>
    <xf numFmtId="9" fontId="5" fillId="0" borderId="38" xfId="2" applyFont="1" applyFill="1" applyBorder="1" applyAlignment="1">
      <alignment horizontal="center"/>
    </xf>
    <xf numFmtId="9" fontId="13" fillId="2" borderId="39" xfId="2" applyFont="1" applyFill="1" applyBorder="1" applyAlignment="1">
      <alignment horizontal="center"/>
    </xf>
    <xf numFmtId="3" fontId="5" fillId="0" borderId="77" xfId="0" applyNumberFormat="1" applyFont="1" applyFill="1" applyBorder="1" applyAlignment="1">
      <alignment horizontal="center"/>
    </xf>
    <xf numFmtId="9" fontId="3" fillId="2" borderId="40" xfId="2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</cellXfs>
  <cellStyles count="13">
    <cellStyle name="Millares" xfId="1" builtinId="3"/>
    <cellStyle name="Millares [0]" xfId="6" builtinId="6"/>
    <cellStyle name="Millares [0] 2" xfId="10"/>
    <cellStyle name="Normal" xfId="0" builtinId="0"/>
    <cellStyle name="Normal 2" xfId="4"/>
    <cellStyle name="Normal 2 2" xfId="9"/>
    <cellStyle name="Normal 3" xfId="5"/>
    <cellStyle name="Normal 4" xfId="3"/>
    <cellStyle name="Normal 5" xfId="7"/>
    <cellStyle name="Normal 6" xfId="8"/>
    <cellStyle name="Porcentaje" xfId="2" builtinId="5"/>
    <cellStyle name="Porcentaje 2" xfId="11"/>
    <cellStyle name="Porcentaje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8"/>
  <sheetViews>
    <sheetView showGridLines="0" tabSelected="1" workbookViewId="0">
      <selection activeCell="J11" sqref="J11"/>
    </sheetView>
  </sheetViews>
  <sheetFormatPr baseColWidth="10" defaultRowHeight="15" x14ac:dyDescent="0.25"/>
  <cols>
    <col min="1" max="1" width="5" customWidth="1"/>
    <col min="4" max="4" width="6.140625" customWidth="1"/>
    <col min="5" max="5" width="21.140625" customWidth="1"/>
    <col min="6" max="6" width="17.7109375" customWidth="1"/>
    <col min="7" max="7" width="15.5703125" customWidth="1"/>
    <col min="8" max="8" width="11" customWidth="1"/>
    <col min="9" max="9" width="16.28515625" style="30" customWidth="1"/>
    <col min="10" max="10" width="11.42578125" style="30"/>
    <col min="11" max="12" width="13.140625" style="30" bestFit="1" customWidth="1"/>
    <col min="13" max="13" width="15.5703125" style="30" customWidth="1"/>
    <col min="14" max="15" width="15.140625" style="30" bestFit="1" customWidth="1"/>
    <col min="16" max="16" width="14.140625" style="30" bestFit="1" customWidth="1"/>
    <col min="17" max="19" width="11.42578125" style="30"/>
  </cols>
  <sheetData>
    <row r="2" spans="1:19" ht="18" x14ac:dyDescent="0.25">
      <c r="B2" s="184" t="s">
        <v>19</v>
      </c>
      <c r="C2" s="184"/>
      <c r="D2" s="184"/>
      <c r="E2" s="184"/>
      <c r="F2" s="184"/>
      <c r="G2" s="184"/>
      <c r="H2" s="184"/>
    </row>
    <row r="3" spans="1:19" ht="15.75" thickBot="1" x14ac:dyDescent="0.3">
      <c r="B3" s="52"/>
      <c r="C3" s="52"/>
      <c r="D3" s="52"/>
      <c r="E3" s="52"/>
      <c r="F3" s="52"/>
      <c r="G3" s="52"/>
      <c r="H3" s="52"/>
    </row>
    <row r="4" spans="1:19" ht="19.5" thickTop="1" thickBot="1" x14ac:dyDescent="0.3">
      <c r="B4" s="132"/>
      <c r="C4" s="132"/>
      <c r="D4" s="132"/>
      <c r="E4" s="132"/>
      <c r="F4" s="185" t="s">
        <v>48</v>
      </c>
      <c r="G4" s="186"/>
      <c r="H4" s="187"/>
    </row>
    <row r="5" spans="1:19" ht="53.25" customHeight="1" thickTop="1" thickBot="1" x14ac:dyDescent="0.3">
      <c r="A5" s="44"/>
      <c r="B5" s="188" t="s">
        <v>11</v>
      </c>
      <c r="C5" s="189"/>
      <c r="D5" s="189"/>
      <c r="E5" s="190"/>
      <c r="F5" s="96" t="s">
        <v>23</v>
      </c>
      <c r="G5" s="51" t="s">
        <v>17</v>
      </c>
      <c r="H5" s="201" t="s">
        <v>16</v>
      </c>
    </row>
    <row r="6" spans="1:19" ht="25.5" customHeight="1" thickTop="1" thickBot="1" x14ac:dyDescent="0.3">
      <c r="A6" s="44"/>
      <c r="B6" s="50" t="s">
        <v>8</v>
      </c>
      <c r="C6" s="50"/>
      <c r="D6" s="49"/>
      <c r="E6" s="49"/>
      <c r="F6" s="173" t="s">
        <v>50</v>
      </c>
      <c r="G6" s="174" t="s">
        <v>51</v>
      </c>
      <c r="H6" s="175" t="s">
        <v>52</v>
      </c>
    </row>
    <row r="7" spans="1:19" s="1" customFormat="1" ht="13.5" customHeight="1" thickTop="1" x14ac:dyDescent="0.25">
      <c r="A7" s="48"/>
      <c r="B7" s="47"/>
      <c r="C7" s="46"/>
      <c r="D7" s="46"/>
      <c r="E7" s="46"/>
      <c r="F7" s="96"/>
      <c r="G7" s="45"/>
      <c r="H7" s="202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19" ht="16.5" x14ac:dyDescent="0.25">
      <c r="A8" s="44"/>
      <c r="B8" s="43" t="s">
        <v>15</v>
      </c>
      <c r="C8" s="42"/>
      <c r="D8" s="42"/>
      <c r="E8" s="42"/>
      <c r="F8" s="96"/>
      <c r="G8" s="41"/>
      <c r="H8" s="203"/>
    </row>
    <row r="9" spans="1:19" ht="17.25" customHeight="1" x14ac:dyDescent="0.25">
      <c r="A9" s="40"/>
      <c r="B9" s="91" t="s">
        <v>14</v>
      </c>
      <c r="C9" s="92"/>
      <c r="D9" s="92"/>
      <c r="E9" s="92"/>
      <c r="F9" s="97">
        <v>3324700</v>
      </c>
      <c r="G9" s="93">
        <f>5984530367.54/1000-13190</f>
        <v>5971340.36754</v>
      </c>
      <c r="H9" s="204">
        <f>G9/F9</f>
        <v>1.7960538898366769</v>
      </c>
      <c r="K9" s="53"/>
      <c r="L9" s="53"/>
      <c r="M9" s="53"/>
    </row>
    <row r="10" spans="1:19" ht="17.25" customHeight="1" x14ac:dyDescent="0.25">
      <c r="A10" s="40"/>
      <c r="B10" s="91" t="s">
        <v>13</v>
      </c>
      <c r="C10" s="94"/>
      <c r="D10" s="94"/>
      <c r="E10" s="94"/>
      <c r="F10" s="97">
        <v>17690853</v>
      </c>
      <c r="G10" s="93">
        <v>14149810</v>
      </c>
      <c r="H10" s="204">
        <f t="shared" ref="H10:H11" si="0">G10/F10</f>
        <v>0.79983763360647453</v>
      </c>
      <c r="I10" s="177"/>
      <c r="K10" s="53"/>
      <c r="L10" s="53"/>
      <c r="M10" s="53"/>
      <c r="N10" s="54"/>
      <c r="O10" s="55"/>
      <c r="Q10" s="55"/>
    </row>
    <row r="11" spans="1:19" ht="18.75" customHeight="1" x14ac:dyDescent="0.25">
      <c r="A11" s="40"/>
      <c r="B11" s="91" t="s">
        <v>12</v>
      </c>
      <c r="C11" s="95"/>
      <c r="D11" s="95"/>
      <c r="E11" s="95"/>
      <c r="F11" s="97">
        <v>337409</v>
      </c>
      <c r="G11" s="93">
        <f>25685010/1000</f>
        <v>25685.01</v>
      </c>
      <c r="H11" s="204">
        <f t="shared" si="0"/>
        <v>7.6124258689009475E-2</v>
      </c>
      <c r="I11" s="57"/>
      <c r="K11" s="53"/>
      <c r="L11" s="56"/>
      <c r="M11" s="56"/>
    </row>
    <row r="12" spans="1:19" ht="17.25" thickBot="1" x14ac:dyDescent="0.3">
      <c r="A12" s="30"/>
      <c r="B12" s="39" t="s">
        <v>28</v>
      </c>
      <c r="C12" s="38"/>
      <c r="D12" s="37"/>
      <c r="E12" s="37"/>
      <c r="F12" s="133">
        <f>SUM(F9:F11)</f>
        <v>21352962</v>
      </c>
      <c r="G12" s="133">
        <f>SUM(G9:G11)</f>
        <v>20146835.377540004</v>
      </c>
      <c r="H12" s="205">
        <f>+G12/F12</f>
        <v>0.94351478626431329</v>
      </c>
      <c r="I12" s="57"/>
      <c r="K12" s="53"/>
      <c r="L12" s="53"/>
      <c r="M12" s="53"/>
    </row>
    <row r="13" spans="1:19" ht="10.5" customHeight="1" thickBot="1" x14ac:dyDescent="0.3">
      <c r="A13" s="30"/>
      <c r="B13" s="26"/>
      <c r="C13" s="35"/>
      <c r="D13" s="35"/>
      <c r="E13" s="35"/>
      <c r="F13" s="98"/>
      <c r="G13" s="34"/>
      <c r="H13" s="206"/>
    </row>
    <row r="14" spans="1:19" ht="17.25" thickBot="1" x14ac:dyDescent="0.3">
      <c r="A14" s="30"/>
      <c r="B14" s="63" t="s">
        <v>29</v>
      </c>
      <c r="C14" s="64"/>
      <c r="D14" s="64"/>
      <c r="E14" s="64"/>
      <c r="F14" s="99">
        <f>1952795</f>
        <v>1952795</v>
      </c>
      <c r="G14" s="99">
        <f>1487809078.48/1000</f>
        <v>1487809.0784799999</v>
      </c>
      <c r="H14" s="207">
        <f>+G14/F14</f>
        <v>0.76188697660532723</v>
      </c>
      <c r="O14" s="56"/>
      <c r="P14" s="56"/>
    </row>
    <row r="15" spans="1:19" ht="17.25" thickBot="1" x14ac:dyDescent="0.3">
      <c r="A15" s="30"/>
      <c r="B15" s="33"/>
      <c r="C15" s="32"/>
      <c r="D15" s="32"/>
      <c r="E15" s="32"/>
      <c r="F15" s="100"/>
      <c r="G15" s="31"/>
      <c r="H15" s="208"/>
      <c r="O15" s="56"/>
      <c r="P15" s="56"/>
    </row>
    <row r="16" spans="1:19" ht="19.5" thickTop="1" thickBot="1" x14ac:dyDescent="0.3">
      <c r="A16" s="30"/>
      <c r="B16" s="141" t="s">
        <v>26</v>
      </c>
      <c r="C16" s="141"/>
      <c r="D16" s="141"/>
      <c r="E16" s="141"/>
      <c r="F16" s="142">
        <f>+F14+F12</f>
        <v>23305757</v>
      </c>
      <c r="G16" s="143">
        <f>+G14+G12</f>
        <v>21634644.456020005</v>
      </c>
      <c r="H16" s="209">
        <f>+G16/F16</f>
        <v>0.92829614828730966</v>
      </c>
      <c r="O16" s="56"/>
      <c r="P16" s="56"/>
    </row>
    <row r="17" spans="1:16" ht="18" thickTop="1" thickBot="1" x14ac:dyDescent="0.3">
      <c r="A17" s="30"/>
      <c r="B17" s="33"/>
      <c r="C17" s="36"/>
      <c r="D17" s="36"/>
      <c r="E17" s="36"/>
      <c r="F17" s="102"/>
      <c r="G17" s="140"/>
      <c r="H17" s="210"/>
      <c r="O17" s="56"/>
      <c r="P17" s="56"/>
    </row>
    <row r="18" spans="1:16" ht="17.25" thickBot="1" x14ac:dyDescent="0.3">
      <c r="A18" s="30"/>
      <c r="B18" s="87" t="s">
        <v>20</v>
      </c>
      <c r="C18" s="88"/>
      <c r="D18" s="88"/>
      <c r="E18" s="88"/>
      <c r="F18" s="101">
        <f>SUM(F19:F20)</f>
        <v>5289213.5</v>
      </c>
      <c r="G18" s="101">
        <f>SUM(G19:G20)</f>
        <v>4548834.1223100005</v>
      </c>
      <c r="H18" s="211">
        <f>+G18/F18</f>
        <v>0.86002089390227876</v>
      </c>
      <c r="O18" s="56"/>
      <c r="P18" s="56"/>
    </row>
    <row r="19" spans="1:16" ht="18" thickTop="1" thickBot="1" x14ac:dyDescent="0.3">
      <c r="A19" s="30"/>
      <c r="B19" s="89" t="s">
        <v>32</v>
      </c>
      <c r="C19" s="137"/>
      <c r="D19" s="137"/>
      <c r="E19" s="137"/>
      <c r="F19" s="138">
        <v>3289213.5</v>
      </c>
      <c r="G19" s="139">
        <f>2742408092.07/1000</f>
        <v>2742408.0920700002</v>
      </c>
      <c r="H19" s="212">
        <f>+G19/F19</f>
        <v>0.83375800691259483</v>
      </c>
      <c r="O19" s="56"/>
      <c r="P19" s="56"/>
    </row>
    <row r="20" spans="1:16" ht="17.25" thickBot="1" x14ac:dyDescent="0.3">
      <c r="A20" s="30"/>
      <c r="B20" s="117" t="s">
        <v>44</v>
      </c>
      <c r="C20" s="118"/>
      <c r="D20" s="118"/>
      <c r="E20" s="118"/>
      <c r="F20" s="136">
        <v>2000000</v>
      </c>
      <c r="G20" s="136">
        <f>1806426030.24/1000</f>
        <v>1806426.03024</v>
      </c>
      <c r="H20" s="213">
        <f>+G20/F20</f>
        <v>0.90321301511999996</v>
      </c>
      <c r="O20" s="56"/>
      <c r="P20" s="56"/>
    </row>
    <row r="21" spans="1:16" ht="15" customHeight="1" thickBot="1" x14ac:dyDescent="0.3">
      <c r="A21" s="30"/>
      <c r="B21" s="33"/>
      <c r="C21" s="36"/>
      <c r="D21" s="36"/>
      <c r="E21" s="36"/>
      <c r="F21" s="102"/>
      <c r="G21" s="67"/>
      <c r="H21" s="214"/>
      <c r="O21" s="56"/>
      <c r="P21" s="56"/>
    </row>
    <row r="22" spans="1:16" ht="18.75" thickBot="1" x14ac:dyDescent="0.3">
      <c r="A22" s="30"/>
      <c r="B22" s="61" t="s">
        <v>27</v>
      </c>
      <c r="C22" s="60"/>
      <c r="D22" s="62"/>
      <c r="E22" s="62"/>
      <c r="F22" s="103">
        <f>+F18+F16</f>
        <v>28594970.5</v>
      </c>
      <c r="G22" s="75">
        <f>+G18+G16</f>
        <v>26183478.578330006</v>
      </c>
      <c r="H22" s="215">
        <f>G22/F22</f>
        <v>0.91566727017011629</v>
      </c>
      <c r="J22" s="57"/>
      <c r="O22" s="56"/>
      <c r="P22" s="56"/>
    </row>
    <row r="23" spans="1:16" ht="55.5" hidden="1" customHeight="1" thickTop="1" thickBot="1" x14ac:dyDescent="0.25">
      <c r="A23" s="30"/>
      <c r="B23" s="72" t="s">
        <v>35</v>
      </c>
      <c r="C23" s="73"/>
      <c r="D23" s="73"/>
      <c r="E23" s="73"/>
      <c r="F23" s="112" t="s">
        <v>43</v>
      </c>
      <c r="G23" s="28"/>
      <c r="H23" s="27"/>
      <c r="I23" s="57"/>
      <c r="J23" s="57"/>
      <c r="K23" s="57"/>
      <c r="L23" s="57"/>
      <c r="O23" s="56"/>
      <c r="P23" s="56"/>
    </row>
    <row r="24" spans="1:16" ht="18.75" hidden="1" thickTop="1" x14ac:dyDescent="0.25">
      <c r="B24" s="80" t="s">
        <v>0</v>
      </c>
      <c r="C24" s="81"/>
      <c r="D24" s="81"/>
      <c r="E24" s="82"/>
      <c r="F24" s="83" t="s">
        <v>36</v>
      </c>
      <c r="G24" s="84" t="s">
        <v>37</v>
      </c>
      <c r="H24" s="104" t="s">
        <v>38</v>
      </c>
      <c r="O24" s="56"/>
      <c r="P24" s="56"/>
    </row>
    <row r="25" spans="1:16" ht="37.5" hidden="1" customHeight="1" thickBot="1" x14ac:dyDescent="0.3">
      <c r="B25" s="181" t="s">
        <v>21</v>
      </c>
      <c r="C25" s="182"/>
      <c r="D25" s="182"/>
      <c r="E25" s="183"/>
      <c r="F25" s="85">
        <v>7052496</v>
      </c>
      <c r="G25" s="85">
        <v>3402992.5630000001</v>
      </c>
      <c r="H25" s="86">
        <f>+G25/F25</f>
        <v>0.48252314684049452</v>
      </c>
      <c r="P25" s="56"/>
    </row>
    <row r="26" spans="1:16" ht="15.75" thickTop="1" x14ac:dyDescent="0.25">
      <c r="E26" s="25"/>
      <c r="F26" s="24"/>
      <c r="G26" s="4"/>
    </row>
    <row r="27" spans="1:16" x14ac:dyDescent="0.25">
      <c r="F27" s="4"/>
      <c r="G27" s="4"/>
    </row>
    <row r="28" spans="1:16" x14ac:dyDescent="0.25">
      <c r="A28" s="66"/>
      <c r="F28" s="4"/>
      <c r="G28" s="4"/>
    </row>
    <row r="29" spans="1:16" x14ac:dyDescent="0.25">
      <c r="A29" s="66"/>
      <c r="G29" s="4"/>
    </row>
    <row r="30" spans="1:16" x14ac:dyDescent="0.25">
      <c r="G30" s="20"/>
    </row>
    <row r="31" spans="1:16" x14ac:dyDescent="0.25">
      <c r="G31" s="20"/>
    </row>
    <row r="32" spans="1:16" x14ac:dyDescent="0.25">
      <c r="G32" s="20"/>
    </row>
    <row r="33" spans="7:9" x14ac:dyDescent="0.25">
      <c r="G33" s="20"/>
    </row>
    <row r="34" spans="7:9" x14ac:dyDescent="0.25">
      <c r="G34" s="20"/>
    </row>
    <row r="35" spans="7:9" x14ac:dyDescent="0.25">
      <c r="G35" s="15"/>
    </row>
    <row r="36" spans="7:9" x14ac:dyDescent="0.25">
      <c r="G36" s="20"/>
    </row>
    <row r="37" spans="7:9" x14ac:dyDescent="0.25">
      <c r="G37" s="20"/>
    </row>
    <row r="38" spans="7:9" x14ac:dyDescent="0.25">
      <c r="G38" s="20"/>
    </row>
    <row r="39" spans="7:9" x14ac:dyDescent="0.25">
      <c r="G39" s="21"/>
    </row>
    <row r="40" spans="7:9" x14ac:dyDescent="0.25">
      <c r="G40" s="22"/>
      <c r="I40" s="56"/>
    </row>
    <row r="41" spans="7:9" x14ac:dyDescent="0.25">
      <c r="G41" s="23"/>
      <c r="I41" s="56"/>
    </row>
    <row r="42" spans="7:9" x14ac:dyDescent="0.25">
      <c r="G42" s="22"/>
      <c r="I42" s="56"/>
    </row>
    <row r="43" spans="7:9" x14ac:dyDescent="0.25">
      <c r="G43" s="22"/>
      <c r="I43" s="56"/>
    </row>
    <row r="44" spans="7:9" x14ac:dyDescent="0.25">
      <c r="I44" s="56"/>
    </row>
    <row r="45" spans="7:9" x14ac:dyDescent="0.25">
      <c r="I45" s="56"/>
    </row>
    <row r="46" spans="7:9" x14ac:dyDescent="0.25">
      <c r="I46" s="58"/>
    </row>
    <row r="47" spans="7:9" x14ac:dyDescent="0.25">
      <c r="I47" s="56"/>
    </row>
    <row r="48" spans="7:9" x14ac:dyDescent="0.25">
      <c r="I48" s="55"/>
    </row>
  </sheetData>
  <mergeCells count="4">
    <mergeCell ref="B25:E25"/>
    <mergeCell ref="B2:H2"/>
    <mergeCell ref="F4:H4"/>
    <mergeCell ref="B5:E5"/>
  </mergeCells>
  <printOptions horizontalCentered="1"/>
  <pageMargins left="0.70866141732283472" right="0.70866141732283472" top="0.82677165354330717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workbookViewId="0">
      <selection activeCell="A35" sqref="A35"/>
    </sheetView>
  </sheetViews>
  <sheetFormatPr baseColWidth="10" defaultRowHeight="15" x14ac:dyDescent="0.25"/>
  <cols>
    <col min="1" max="1" width="57.5703125" customWidth="1"/>
    <col min="2" max="2" width="15.42578125" customWidth="1"/>
    <col min="3" max="3" width="14.28515625" customWidth="1"/>
    <col min="4" max="4" width="13.7109375" style="1" hidden="1" customWidth="1"/>
    <col min="5" max="5" width="10.140625" style="1" hidden="1" customWidth="1"/>
    <col min="6" max="6" width="13.140625" hidden="1" customWidth="1"/>
    <col min="7" max="7" width="0" hidden="1" customWidth="1"/>
    <col min="8" max="8" width="9.5703125" customWidth="1"/>
  </cols>
  <sheetData>
    <row r="1" spans="1:9" ht="15.75" thickTop="1" x14ac:dyDescent="0.25">
      <c r="A1" s="154"/>
      <c r="B1" s="155"/>
      <c r="C1" s="155"/>
      <c r="D1" s="156"/>
      <c r="E1" s="156"/>
      <c r="F1" s="155"/>
      <c r="G1" s="155"/>
      <c r="H1" s="155"/>
    </row>
    <row r="2" spans="1:9" ht="18" x14ac:dyDescent="0.25">
      <c r="A2" s="192" t="s">
        <v>54</v>
      </c>
      <c r="B2" s="193"/>
      <c r="C2" s="193"/>
      <c r="D2" s="193"/>
      <c r="E2" s="193"/>
      <c r="F2" s="193"/>
      <c r="G2" s="193"/>
      <c r="H2" s="193"/>
    </row>
    <row r="3" spans="1:9" ht="31.5" customHeight="1" thickBot="1" x14ac:dyDescent="0.3">
      <c r="A3" s="229" t="s">
        <v>57</v>
      </c>
      <c r="B3" s="230"/>
      <c r="C3" s="230"/>
      <c r="D3" s="230"/>
      <c r="E3" s="230"/>
      <c r="F3" s="230"/>
      <c r="G3" s="230"/>
      <c r="H3" s="230"/>
    </row>
    <row r="4" spans="1:9" ht="15" customHeight="1" x14ac:dyDescent="0.25">
      <c r="A4" s="194" t="s">
        <v>11</v>
      </c>
      <c r="B4" s="196" t="s">
        <v>39</v>
      </c>
      <c r="C4" s="200" t="s">
        <v>53</v>
      </c>
      <c r="D4" s="216" t="s">
        <v>18</v>
      </c>
      <c r="E4" s="217"/>
      <c r="F4" s="218"/>
      <c r="G4" s="219"/>
      <c r="H4" s="220"/>
    </row>
    <row r="5" spans="1:9" ht="30" customHeight="1" x14ac:dyDescent="0.25">
      <c r="A5" s="195"/>
      <c r="B5" s="197"/>
      <c r="C5" s="199"/>
      <c r="D5" s="149"/>
      <c r="E5" s="148"/>
      <c r="F5" s="127">
        <v>2018</v>
      </c>
      <c r="G5" s="125" t="s">
        <v>47</v>
      </c>
      <c r="H5" s="221" t="s">
        <v>49</v>
      </c>
    </row>
    <row r="6" spans="1:9" ht="16.5" thickBot="1" x14ac:dyDescent="0.3">
      <c r="A6" s="157"/>
      <c r="B6" s="19" t="s">
        <v>10</v>
      </c>
      <c r="C6" s="19" t="s">
        <v>9</v>
      </c>
      <c r="D6" s="113"/>
      <c r="E6" s="150"/>
      <c r="F6" s="151"/>
      <c r="G6" s="152"/>
      <c r="H6" s="222"/>
    </row>
    <row r="7" spans="1:9" ht="16.5" thickBot="1" x14ac:dyDescent="0.3">
      <c r="A7" s="158" t="s">
        <v>8</v>
      </c>
      <c r="B7" s="19"/>
      <c r="C7" s="19"/>
      <c r="D7" s="18"/>
      <c r="E7" s="178"/>
      <c r="F7" s="30"/>
      <c r="G7" s="30"/>
      <c r="H7" s="135"/>
    </row>
    <row r="8" spans="1:9" ht="16.5" thickBot="1" x14ac:dyDescent="0.3">
      <c r="A8" s="159" t="s">
        <v>7</v>
      </c>
      <c r="B8" s="6">
        <f>SUM(B9:B12)</f>
        <v>19980945.454</v>
      </c>
      <c r="C8" s="6">
        <v>18729405.447299998</v>
      </c>
      <c r="D8" s="6">
        <f>SUM(D9:D12)</f>
        <v>12455553.300000001</v>
      </c>
      <c r="E8" s="5" t="e">
        <f>(#REF!-D8)/D8</f>
        <v>#REF!</v>
      </c>
      <c r="F8" s="6">
        <f>SUM(F9:F12)</f>
        <v>15256270</v>
      </c>
      <c r="G8" s="126" t="e">
        <f>+#REF!-F8</f>
        <v>#REF!</v>
      </c>
      <c r="H8" s="223">
        <f>C8/B8</f>
        <v>0.93736332399378752</v>
      </c>
    </row>
    <row r="9" spans="1:9" x14ac:dyDescent="0.25">
      <c r="A9" s="160" t="s">
        <v>6</v>
      </c>
      <c r="B9" s="17">
        <v>6717972.7829999998</v>
      </c>
      <c r="C9" s="179">
        <v>6432675.9350000005</v>
      </c>
      <c r="D9" s="17">
        <v>5941982.7000000002</v>
      </c>
      <c r="E9" s="12" t="e">
        <f>(#REF!-D9)/D9</f>
        <v>#REF!</v>
      </c>
      <c r="F9" s="56">
        <v>6823192</v>
      </c>
      <c r="G9" s="144" t="e">
        <f>+#REF!-F9</f>
        <v>#REF!</v>
      </c>
      <c r="H9" s="224">
        <f>C9/B9</f>
        <v>0.95753230070804241</v>
      </c>
    </row>
    <row r="10" spans="1:9" x14ac:dyDescent="0.25">
      <c r="A10" s="161" t="s">
        <v>5</v>
      </c>
      <c r="B10" s="14">
        <v>2645448.3289999999</v>
      </c>
      <c r="C10" s="179">
        <v>2317230.6513</v>
      </c>
      <c r="D10" s="14">
        <v>964626.9</v>
      </c>
      <c r="E10" s="13" t="e">
        <f>(#REF!-D10)/D10</f>
        <v>#REF!</v>
      </c>
      <c r="F10" s="131">
        <v>1482319</v>
      </c>
      <c r="G10" s="145" t="e">
        <f>+#REF!-F10</f>
        <v>#REF!</v>
      </c>
      <c r="H10" s="225">
        <f>C10/B10</f>
        <v>0.87593117049310554</v>
      </c>
      <c r="I10" s="4"/>
    </row>
    <row r="11" spans="1:9" x14ac:dyDescent="0.25">
      <c r="A11" s="161" t="s">
        <v>4</v>
      </c>
      <c r="B11" s="14">
        <v>2604856.7119999998</v>
      </c>
      <c r="C11" s="179">
        <v>2204475.861</v>
      </c>
      <c r="D11" s="14">
        <v>2150116</v>
      </c>
      <c r="E11" s="13" t="e">
        <f>(#REF!-D11)/D11</f>
        <v>#REF!</v>
      </c>
      <c r="F11" s="130">
        <v>2297648</v>
      </c>
      <c r="G11" s="146" t="e">
        <f>+#REF!-F11</f>
        <v>#REF!</v>
      </c>
      <c r="H11" s="225">
        <f>C11/B11</f>
        <v>0.84629448170583299</v>
      </c>
    </row>
    <row r="12" spans="1:9" ht="15.75" customHeight="1" thickBot="1" x14ac:dyDescent="0.3">
      <c r="A12" s="162" t="s">
        <v>3</v>
      </c>
      <c r="B12" s="14">
        <v>8012667.6300000008</v>
      </c>
      <c r="C12" s="179">
        <f>9552801-1777777</f>
        <v>7775024</v>
      </c>
      <c r="D12" s="120">
        <v>3398827.7</v>
      </c>
      <c r="E12" s="13" t="e">
        <f>(#REF!-D12)/D12</f>
        <v>#REF!</v>
      </c>
      <c r="F12" s="56">
        <v>4653111</v>
      </c>
      <c r="G12" s="147" t="e">
        <f>+#REF!-F12</f>
        <v>#REF!</v>
      </c>
      <c r="H12" s="225">
        <f>C12/B12</f>
        <v>0.97034150909863703</v>
      </c>
    </row>
    <row r="13" spans="1:9" ht="15.75" hidden="1" customHeight="1" thickBot="1" x14ac:dyDescent="0.3">
      <c r="A13" s="163"/>
      <c r="B13" s="119"/>
      <c r="C13" s="6">
        <v>0</v>
      </c>
      <c r="D13" s="74">
        <v>0</v>
      </c>
      <c r="E13" s="76">
        <v>0</v>
      </c>
      <c r="F13" s="57"/>
      <c r="G13" s="128"/>
      <c r="H13" s="226" t="e">
        <f>C13/B13</f>
        <v>#DIV/0!</v>
      </c>
    </row>
    <row r="14" spans="1:9" ht="16.5" thickBot="1" x14ac:dyDescent="0.3">
      <c r="A14" s="159" t="s">
        <v>2</v>
      </c>
      <c r="B14" s="6">
        <v>26183.003000000001</v>
      </c>
      <c r="C14" s="6">
        <v>18831</v>
      </c>
      <c r="D14" s="6">
        <v>16787.400000000001</v>
      </c>
      <c r="E14" s="5" t="e">
        <f>(#REF!-D14)/D14</f>
        <v>#REF!</v>
      </c>
      <c r="F14" s="126">
        <v>17478</v>
      </c>
      <c r="G14" s="126" t="e">
        <f>+#REF!-F14</f>
        <v>#REF!</v>
      </c>
      <c r="H14" s="223">
        <f>C14/B14</f>
        <v>0.71920703671767516</v>
      </c>
    </row>
    <row r="15" spans="1:9" ht="16.5" thickBot="1" x14ac:dyDescent="0.3">
      <c r="A15" s="164" t="s">
        <v>31</v>
      </c>
      <c r="B15" s="71">
        <f t="shared" ref="B15" si="0">B16+B20</f>
        <v>3095000</v>
      </c>
      <c r="C15" s="71">
        <v>2874412</v>
      </c>
      <c r="D15" s="71" t="e">
        <f>+#REF!+#REF!</f>
        <v>#REF!</v>
      </c>
      <c r="E15" s="71" t="e">
        <f>+D15+#REF!</f>
        <v>#REF!</v>
      </c>
      <c r="F15" s="71">
        <f>+F16</f>
        <v>2299470</v>
      </c>
      <c r="G15" s="126" t="e">
        <f>+#REF!-F15</f>
        <v>#REF!</v>
      </c>
      <c r="H15" s="223">
        <f>C15/B15</f>
        <v>0.92872762520193863</v>
      </c>
    </row>
    <row r="16" spans="1:9" ht="15.75" customHeight="1" thickBot="1" x14ac:dyDescent="0.3">
      <c r="A16" s="160" t="s">
        <v>1</v>
      </c>
      <c r="B16" s="17">
        <v>3095000</v>
      </c>
      <c r="C16" s="165">
        <v>2874412</v>
      </c>
      <c r="D16" s="16">
        <v>1170870</v>
      </c>
      <c r="E16" s="12" t="e">
        <f>(#REF!-D16)/D16</f>
        <v>#REF!</v>
      </c>
      <c r="F16" s="129">
        <v>2299470</v>
      </c>
      <c r="G16" s="57" t="e">
        <f>+#REF!-F16</f>
        <v>#REF!</v>
      </c>
      <c r="H16" s="225">
        <f>C16/B16</f>
        <v>0.92872762520193863</v>
      </c>
    </row>
    <row r="17" spans="1:9" ht="15.75" customHeight="1" thickBot="1" x14ac:dyDescent="0.3">
      <c r="A17" s="159" t="s">
        <v>30</v>
      </c>
      <c r="B17" s="77">
        <f>+B8+B14+B15</f>
        <v>23102128.456999999</v>
      </c>
      <c r="C17" s="77">
        <v>21622648.755299997</v>
      </c>
      <c r="D17" s="77" t="e">
        <f>+D8+D14+D15</f>
        <v>#REF!</v>
      </c>
      <c r="E17" s="5" t="e">
        <f>(#REF!-D17)/D17</f>
        <v>#REF!</v>
      </c>
      <c r="F17" s="6">
        <f>+F8+F14+F15</f>
        <v>17573218</v>
      </c>
      <c r="G17" s="126" t="e">
        <f>+G8+G14+G15</f>
        <v>#REF!</v>
      </c>
      <c r="H17" s="223">
        <f>C17/B17</f>
        <v>0.93595916045338601</v>
      </c>
      <c r="I17" s="4"/>
    </row>
    <row r="18" spans="1:9" ht="15.75" customHeight="1" thickBot="1" x14ac:dyDescent="0.3">
      <c r="A18" s="166" t="s">
        <v>33</v>
      </c>
      <c r="B18" s="110">
        <v>203628.41800000001</v>
      </c>
      <c r="C18" s="121">
        <v>11995.700720008463</v>
      </c>
      <c r="D18" s="110" t="e">
        <f>+#REF!-'GASTOS ACUM '!D17</f>
        <v>#REF!</v>
      </c>
      <c r="E18" s="5" t="e">
        <f>(#REF!-D18)/D18</f>
        <v>#REF!</v>
      </c>
      <c r="F18" s="116"/>
      <c r="G18" s="116"/>
      <c r="H18" s="223">
        <f>C18/B18</f>
        <v>5.8909757477998294E-2</v>
      </c>
      <c r="I18" s="4"/>
    </row>
    <row r="19" spans="1:9" ht="15.75" customHeight="1" thickBot="1" x14ac:dyDescent="0.3">
      <c r="A19" s="167" t="s">
        <v>56</v>
      </c>
      <c r="B19" s="110">
        <f>B18+B17</f>
        <v>23305756.875</v>
      </c>
      <c r="C19" s="121">
        <v>21634644.456020005</v>
      </c>
      <c r="D19" s="110"/>
      <c r="E19" s="134"/>
      <c r="F19" s="116"/>
      <c r="G19" s="116"/>
      <c r="H19" s="223">
        <f>C19/B19</f>
        <v>0.92829615326620907</v>
      </c>
      <c r="I19" s="4"/>
    </row>
    <row r="20" spans="1:9" ht="15.75" customHeight="1" thickBot="1" x14ac:dyDescent="0.3">
      <c r="A20" s="168"/>
      <c r="B20" s="68"/>
      <c r="C20" s="68"/>
      <c r="D20" s="68"/>
      <c r="E20" s="76"/>
      <c r="F20" s="116"/>
      <c r="G20" s="116"/>
      <c r="H20" s="227"/>
      <c r="I20" s="4"/>
    </row>
    <row r="21" spans="1:9" ht="18.75" customHeight="1" thickBot="1" x14ac:dyDescent="0.3">
      <c r="A21" s="164" t="s">
        <v>55</v>
      </c>
      <c r="B21" s="71">
        <f>SUM(B22:B23)</f>
        <v>5289213.5</v>
      </c>
      <c r="C21" s="71">
        <v>4490308.1985999998</v>
      </c>
      <c r="D21" s="71" t="e">
        <f>+#REF!+#REF!</f>
        <v>#REF!</v>
      </c>
      <c r="E21" s="71" t="e">
        <f>+D21+#REF!</f>
        <v>#REF!</v>
      </c>
      <c r="F21" s="53"/>
      <c r="G21" s="116"/>
      <c r="H21" s="223">
        <f>C21/B21</f>
        <v>0.84895574712573052</v>
      </c>
    </row>
    <row r="22" spans="1:9" ht="15.75" customHeight="1" x14ac:dyDescent="0.25">
      <c r="A22" s="169" t="s">
        <v>25</v>
      </c>
      <c r="B22" s="59">
        <v>3289213.5</v>
      </c>
      <c r="C22" s="59">
        <v>2712530.4225999997</v>
      </c>
      <c r="D22" s="123">
        <v>2361872.2000000002</v>
      </c>
      <c r="E22" s="90" t="e">
        <f>(#REF!-D22)/D22</f>
        <v>#REF!</v>
      </c>
      <c r="F22" s="53"/>
      <c r="G22" s="116"/>
      <c r="H22" s="225">
        <f>C22/B22</f>
        <v>0.82467447692282658</v>
      </c>
    </row>
    <row r="23" spans="1:9" ht="15.75" customHeight="1" thickBot="1" x14ac:dyDescent="0.3">
      <c r="A23" s="163" t="s">
        <v>45</v>
      </c>
      <c r="B23" s="119">
        <v>2000000</v>
      </c>
      <c r="C23" s="119">
        <v>1777777.777</v>
      </c>
      <c r="D23" s="70"/>
      <c r="E23" s="76"/>
      <c r="F23" s="53"/>
      <c r="G23" s="116"/>
      <c r="H23" s="225">
        <f>C23/B23</f>
        <v>0.88888888850000003</v>
      </c>
    </row>
    <row r="24" spans="1:9" ht="16.5" thickBot="1" x14ac:dyDescent="0.3">
      <c r="A24" s="170" t="s">
        <v>34</v>
      </c>
      <c r="B24" s="171">
        <f>+B17+B18+B21</f>
        <v>28594970.375</v>
      </c>
      <c r="C24" s="171">
        <v>26124952.654620007</v>
      </c>
      <c r="D24" s="171" t="e">
        <f>+#REF!+#REF!</f>
        <v>#REF!</v>
      </c>
      <c r="E24" s="171" t="e">
        <f>+D24+#REF!</f>
        <v>#REF!</v>
      </c>
      <c r="F24" s="172"/>
      <c r="G24" s="172"/>
      <c r="H24" s="228">
        <f>C24/B24</f>
        <v>0.91362055326556735</v>
      </c>
    </row>
    <row r="25" spans="1:9" ht="16.5" thickTop="1" x14ac:dyDescent="0.25">
      <c r="A25" s="153"/>
      <c r="B25" s="124"/>
      <c r="C25" s="176"/>
      <c r="D25" s="78"/>
      <c r="E25" s="79"/>
      <c r="F25" s="115"/>
      <c r="G25" s="115"/>
      <c r="H25" s="115"/>
    </row>
    <row r="26" spans="1:9" s="30" customFormat="1" ht="16.5" hidden="1" thickBot="1" x14ac:dyDescent="0.3">
      <c r="B26" s="111" t="s">
        <v>43</v>
      </c>
      <c r="C26" s="11"/>
      <c r="D26" s="191" t="s">
        <v>42</v>
      </c>
      <c r="E26" s="191"/>
      <c r="F26" s="116"/>
      <c r="G26" s="116"/>
      <c r="H26" s="116"/>
    </row>
    <row r="27" spans="1:9" ht="18" hidden="1" customHeight="1" thickBot="1" x14ac:dyDescent="0.3">
      <c r="A27" s="65" t="s">
        <v>40</v>
      </c>
      <c r="B27" s="106" t="s">
        <v>36</v>
      </c>
      <c r="C27" s="122"/>
      <c r="D27" s="114" t="s">
        <v>46</v>
      </c>
      <c r="E27" s="109" t="s">
        <v>41</v>
      </c>
      <c r="F27" s="115"/>
      <c r="G27" s="115"/>
      <c r="H27" s="115"/>
    </row>
    <row r="28" spans="1:9" ht="15.75" hidden="1" thickBot="1" x14ac:dyDescent="0.3">
      <c r="A28" s="69" t="s">
        <v>0</v>
      </c>
      <c r="B28" s="107">
        <f>+B29</f>
        <v>7052496</v>
      </c>
      <c r="C28" s="71"/>
      <c r="D28" s="71">
        <f>+D29</f>
        <v>3174178.733</v>
      </c>
      <c r="E28" s="108" t="e">
        <f>(#REF!-D28)/D28</f>
        <v>#REF!</v>
      </c>
      <c r="F28" s="115"/>
      <c r="G28" s="115"/>
      <c r="H28" s="115"/>
    </row>
    <row r="29" spans="1:9" ht="27.75" hidden="1" customHeight="1" thickBot="1" x14ac:dyDescent="0.3">
      <c r="A29" s="10" t="s">
        <v>22</v>
      </c>
      <c r="B29" s="105">
        <v>7052496</v>
      </c>
      <c r="C29" s="7"/>
      <c r="D29" s="9">
        <v>3174178.733</v>
      </c>
      <c r="E29" s="8" t="e">
        <f>(#REF!-D29)/D29</f>
        <v>#REF!</v>
      </c>
      <c r="F29" s="4"/>
    </row>
    <row r="30" spans="1:9" hidden="1" x14ac:dyDescent="0.25">
      <c r="B30" s="4"/>
      <c r="C30" s="124"/>
      <c r="D30" s="3"/>
      <c r="E30" s="3"/>
    </row>
    <row r="31" spans="1:9" ht="11.25" hidden="1" customHeight="1" x14ac:dyDescent="0.25">
      <c r="B31" s="4"/>
      <c r="D31" s="3"/>
      <c r="E31" s="3"/>
    </row>
    <row r="32" spans="1:9" ht="15" hidden="1" customHeight="1" x14ac:dyDescent="0.25">
      <c r="A32" s="198" t="s">
        <v>24</v>
      </c>
      <c r="B32" s="198"/>
      <c r="C32" s="198"/>
      <c r="D32" s="198"/>
      <c r="E32" s="198"/>
    </row>
    <row r="33" spans="1:5" s="1" customFormat="1" hidden="1" x14ac:dyDescent="0.25">
      <c r="A33" s="198"/>
      <c r="B33" s="198"/>
      <c r="C33" s="198"/>
      <c r="D33" s="198"/>
      <c r="E33" s="198"/>
    </row>
    <row r="34" spans="1:5" hidden="1" x14ac:dyDescent="0.25">
      <c r="B34" s="4"/>
      <c r="C34" s="4"/>
      <c r="D34" s="2"/>
      <c r="E34" s="3"/>
    </row>
    <row r="35" spans="1:5" x14ac:dyDescent="0.25">
      <c r="B35" s="4"/>
      <c r="C35" s="177"/>
      <c r="D35" s="2"/>
      <c r="E35" s="3"/>
    </row>
    <row r="36" spans="1:5" x14ac:dyDescent="0.25">
      <c r="B36" s="4"/>
      <c r="C36" s="180"/>
      <c r="D36" s="2"/>
      <c r="E36" s="3"/>
    </row>
  </sheetData>
  <mergeCells count="7">
    <mergeCell ref="D26:E26"/>
    <mergeCell ref="A32:E33"/>
    <mergeCell ref="A4:A5"/>
    <mergeCell ref="B4:B5"/>
    <mergeCell ref="C4:C5"/>
    <mergeCell ref="A2:H2"/>
    <mergeCell ref="A3:H3"/>
  </mergeCells>
  <printOptions verticalCentered="1"/>
  <pageMargins left="1.0629921259842521" right="0.19685039370078741" top="0.55118110236220474" bottom="0.51181102362204722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INGR ACUMULADOS </vt:lpstr>
      <vt:lpstr>GASTOS ACUM </vt:lpstr>
      <vt:lpstr>'GASTOS ACUM '!Área_de_impresión</vt:lpstr>
      <vt:lpstr>'INGR ACUMULADOS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Sanchez Otero</dc:creator>
  <cp:lastModifiedBy>Monica Sanchez Otero</cp:lastModifiedBy>
  <cp:lastPrinted>2020-01-03T15:52:19Z</cp:lastPrinted>
  <dcterms:created xsi:type="dcterms:W3CDTF">2016-08-16T15:05:38Z</dcterms:created>
  <dcterms:modified xsi:type="dcterms:W3CDTF">2020-01-17T20:59:41Z</dcterms:modified>
</cp:coreProperties>
</file>