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6\HACIENDA 2026\"/>
    </mc:Choice>
  </mc:AlternateContent>
  <xr:revisionPtr revIDLastSave="0" documentId="8_{13892779-492F-4EE1-9A76-A71B31FD4B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'!$A$1:$D$39</definedName>
    <definedName name="_xlnm.Print_Area" localSheetId="0">'INGR ACUMULADOS 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" l="1"/>
  <c r="B14" i="8"/>
  <c r="D14" i="8" s="1"/>
  <c r="B21" i="8"/>
  <c r="F21" i="8" s="1"/>
  <c r="B20" i="8"/>
  <c r="F20" i="8" s="1"/>
  <c r="D18" i="7"/>
  <c r="F17" i="8"/>
  <c r="F16" i="8"/>
  <c r="F13" i="8"/>
  <c r="F12" i="8"/>
  <c r="F11" i="8"/>
  <c r="D34" i="8"/>
  <c r="E34" i="8"/>
  <c r="F29" i="8"/>
  <c r="F28" i="8"/>
  <c r="E19" i="8"/>
  <c r="C19" i="8"/>
  <c r="F18" i="8"/>
  <c r="D18" i="8"/>
  <c r="D17" i="8"/>
  <c r="D16" i="8"/>
  <c r="F15" i="8"/>
  <c r="D15" i="8"/>
  <c r="D13" i="8"/>
  <c r="D12" i="8"/>
  <c r="D11" i="8"/>
  <c r="C10" i="8"/>
  <c r="F14" i="8" l="1"/>
  <c r="D21" i="8"/>
  <c r="D20" i="8"/>
  <c r="C22" i="8"/>
  <c r="E10" i="8"/>
  <c r="E22" i="8" l="1"/>
  <c r="B34" i="8"/>
  <c r="D17" i="7" l="1"/>
  <c r="C17" i="7"/>
  <c r="D14" i="7"/>
  <c r="B10" i="8" l="1"/>
  <c r="D10" i="8" l="1"/>
  <c r="F10" i="8"/>
  <c r="B19" i="8"/>
  <c r="D19" i="8" l="1"/>
  <c r="F19" i="8"/>
  <c r="E28" i="7"/>
  <c r="E29" i="7"/>
  <c r="E30" i="7"/>
  <c r="E11" i="7" l="1"/>
  <c r="D25" i="7" l="1"/>
  <c r="C25" i="7" l="1"/>
  <c r="E25" i="7" s="1"/>
  <c r="B26" i="8" l="1"/>
  <c r="F26" i="8" s="1"/>
  <c r="E18" i="7" l="1"/>
  <c r="E27" i="7" l="1"/>
  <c r="D20" i="7" l="1"/>
  <c r="C23" i="8" l="1"/>
  <c r="E23" i="8"/>
  <c r="E24" i="8" s="1"/>
  <c r="B22" i="8"/>
  <c r="B24" i="8" s="1"/>
  <c r="E17" i="7"/>
  <c r="C14" i="7"/>
  <c r="E12" i="7"/>
  <c r="F23" i="8" l="1"/>
  <c r="C24" i="8"/>
  <c r="D23" i="8"/>
  <c r="F22" i="8"/>
  <c r="D22" i="8"/>
  <c r="E14" i="7"/>
  <c r="F24" i="8" l="1"/>
  <c r="C27" i="8"/>
  <c r="F27" i="8" s="1"/>
  <c r="D24" i="8"/>
  <c r="E20" i="7"/>
</calcChain>
</file>

<file path=xl/sharedStrings.xml><?xml version="1.0" encoding="utf-8"?>
<sst xmlns="http://schemas.openxmlformats.org/spreadsheetml/2006/main" count="75" uniqueCount="65">
  <si>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</si>
  <si>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</si>
  <si>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</si>
  <si>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</si>
  <si>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</si>
  <si>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</si>
  <si>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</si>
  <si>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</si>
  <si>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</si>
  <si>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</si>
  <si>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</si>
  <si>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</si>
  <si>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</si>
  <si>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</si>
  <si>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</si>
  <si>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</si>
  <si>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</si>
  <si>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</si>
  <si>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</si>
  <si>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</si>
  <si>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</si>
  <si>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</si>
  <si>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</si>
  <si>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</si>
  <si>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</si>
  <si>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</si>
  <si>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</si>
  <si>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</si>
  <si>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</si>
  <si>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</si>
  <si>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</si>
  <si>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</si>
  <si>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</si>
  <si>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</si>
  <si>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</si>
  <si>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</si>
  <si>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</si>
  <si>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</si>
  <si>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</si>
  <si>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</si>
  <si>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</si>
  <si>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</si>
  <si>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* CONTRIBUCIÓN NETA -EXCEDENT.PPTAL -RESERVAS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</si>
  <si>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</si>
  <si>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</si>
  <si>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</si>
  <si>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</si>
  <si>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</si>
  <si>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</si>
  <si>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Ingreso rendimientos y otros FONDER</t>
  </si>
  <si>
    <t>PPTO BIENIO 2025 - 2026 - SIN SITUACION DE FONDOS</t>
  </si>
  <si>
    <t>Superavit Fiscal</t>
  </si>
  <si>
    <t>Otros reintegros</t>
  </si>
  <si>
    <t xml:space="preserve">EJECUCIÓN PRESUPUESTAL DE INGRESOS  </t>
  </si>
  <si>
    <t>TOTAL COMPROMETIDO</t>
  </si>
  <si>
    <t>PRESUPUESTO ANUAL 2026</t>
  </si>
  <si>
    <t xml:space="preserve">EJECUTADO </t>
  </si>
  <si>
    <t>% EJEC</t>
  </si>
  <si>
    <t>(4)</t>
  </si>
  <si>
    <t>5 = (4) /(1)</t>
  </si>
  <si>
    <t>EJECUTADO</t>
  </si>
  <si>
    <t>A ABRIL DE 2026 (miles de $)</t>
  </si>
  <si>
    <t>EJEC.A ABRIL 2026</t>
  </si>
  <si>
    <t xml:space="preserve">A ABRIL DE 2026 </t>
  </si>
  <si>
    <t xml:space="preserve">TOTAL AFECTACION PPTAL. (CON RP) A ABRIL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</si>
</sst>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</cellStyleXfs>
  <cellXfs count="200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1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right"/>
    </xf>
    <xf numFmtId="3" fontId="13" fillId="0" borderId="26" xfId="0" applyNumberFormat="1" applyFont="1" applyBorder="1" applyAlignment="1">
      <alignment horizontal="right"/>
    </xf>
    <xf numFmtId="0" fontId="13" fillId="0" borderId="28" xfId="0" applyFont="1" applyBorder="1" applyAlignment="1">
      <alignment vertical="top"/>
    </xf>
    <xf numFmtId="3" fontId="17" fillId="2" borderId="10" xfId="3" applyNumberFormat="1" applyFont="1" applyFill="1" applyBorder="1" applyAlignment="1">
      <alignment horizontal="right"/>
    </xf>
    <xf numFmtId="3" fontId="11" fillId="2" borderId="17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9" fillId="0" borderId="13" xfId="0" applyFont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2" xfId="0" applyFont="1" applyBorder="1" applyAlignment="1">
      <alignment vertical="top"/>
    </xf>
    <xf numFmtId="0" fontId="11" fillId="2" borderId="33" xfId="0" applyFont="1" applyFill="1" applyBorder="1"/>
    <xf numFmtId="0" fontId="13" fillId="0" borderId="1" xfId="0" applyFont="1" applyBorder="1"/>
    <xf numFmtId="0" fontId="13" fillId="0" borderId="14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1" fillId="2" borderId="29" xfId="0" applyNumberFormat="1" applyFont="1" applyFill="1" applyBorder="1" applyAlignment="1">
      <alignment horizontal="right"/>
    </xf>
    <xf numFmtId="0" fontId="17" fillId="0" borderId="35" xfId="0" applyFont="1" applyBorder="1" applyAlignment="1">
      <alignment horizontal="center" vertical="center" wrapText="1"/>
    </xf>
    <xf numFmtId="9" fontId="24" fillId="0" borderId="27" xfId="2" applyFont="1" applyFill="1" applyBorder="1" applyAlignment="1">
      <alignment horizontal="center" vertical="top" wrapText="1"/>
    </xf>
    <xf numFmtId="9" fontId="24" fillId="0" borderId="36" xfId="2" applyFont="1" applyFill="1" applyBorder="1" applyAlignment="1">
      <alignment horizontal="center" vertical="top" wrapText="1"/>
    </xf>
    <xf numFmtId="9" fontId="10" fillId="2" borderId="37" xfId="2" applyFont="1" applyFill="1" applyBorder="1" applyAlignment="1">
      <alignment horizontal="center" vertical="top" wrapText="1"/>
    </xf>
    <xf numFmtId="9" fontId="16" fillId="0" borderId="18" xfId="2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0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0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3" fillId="2" borderId="15" xfId="0" applyNumberFormat="1" applyFont="1" applyFill="1" applyBorder="1"/>
    <xf numFmtId="0" fontId="6" fillId="2" borderId="40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4" xfId="1" applyNumberFormat="1" applyFont="1" applyFill="1" applyBorder="1" applyAlignment="1">
      <alignment horizontal="right"/>
    </xf>
    <xf numFmtId="9" fontId="24" fillId="0" borderId="35" xfId="2" applyFont="1" applyFill="1" applyBorder="1" applyAlignment="1">
      <alignment horizontal="center" vertical="top" wrapText="1"/>
    </xf>
    <xf numFmtId="3" fontId="27" fillId="0" borderId="24" xfId="0" applyNumberFormat="1" applyFont="1" applyBorder="1" applyAlignment="1">
      <alignment horizontal="right"/>
    </xf>
    <xf numFmtId="3" fontId="27" fillId="0" borderId="39" xfId="0" applyNumberFormat="1" applyFont="1" applyBorder="1" applyAlignment="1">
      <alignment horizontal="right"/>
    </xf>
    <xf numFmtId="167" fontId="18" fillId="0" borderId="25" xfId="2" applyNumberFormat="1" applyFont="1" applyFill="1" applyBorder="1" applyAlignment="1">
      <alignment horizontal="center" wrapText="1"/>
    </xf>
    <xf numFmtId="167" fontId="27" fillId="0" borderId="20" xfId="2" applyNumberFormat="1" applyFont="1" applyFill="1" applyBorder="1" applyAlignment="1">
      <alignment horizontal="center"/>
    </xf>
    <xf numFmtId="167" fontId="27" fillId="0" borderId="19" xfId="2" applyNumberFormat="1" applyFont="1" applyFill="1" applyBorder="1" applyAlignment="1">
      <alignment horizontal="center"/>
    </xf>
    <xf numFmtId="3" fontId="27" fillId="0" borderId="29" xfId="0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166" fontId="6" fillId="2" borderId="38" xfId="1" applyNumberFormat="1" applyFont="1" applyFill="1" applyBorder="1" applyAlignment="1">
      <alignment horizontal="center" vertical="center" wrapText="1"/>
    </xf>
    <xf numFmtId="166" fontId="6" fillId="2" borderId="23" xfId="1" applyNumberFormat="1" applyFont="1" applyFill="1" applyBorder="1" applyAlignment="1">
      <alignment horizontal="center" vertical="center" wrapText="1"/>
    </xf>
    <xf numFmtId="166" fontId="3" fillId="2" borderId="21" xfId="1" applyNumberFormat="1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/>
    </xf>
    <xf numFmtId="0" fontId="20" fillId="0" borderId="18" xfId="0" applyFont="1" applyBorder="1" applyAlignment="1">
      <alignment horizontal="center" vertical="center" wrapText="1"/>
    </xf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2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3" fontId="3" fillId="2" borderId="40" xfId="0" applyNumberFormat="1" applyFont="1" applyFill="1" applyBorder="1" applyAlignment="1">
      <alignment horizontal="right" vertical="center"/>
    </xf>
    <xf numFmtId="165" fontId="0" fillId="0" borderId="0" xfId="1" applyFont="1" applyFill="1" applyBorder="1"/>
    <xf numFmtId="43" fontId="0" fillId="0" borderId="0" xfId="0" applyNumberFormat="1"/>
    <xf numFmtId="0" fontId="27" fillId="0" borderId="34" xfId="0" applyFont="1" applyBorder="1" applyAlignment="1">
      <alignment vertical="top" wrapText="1"/>
    </xf>
    <xf numFmtId="3" fontId="27" fillId="0" borderId="4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4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1" applyFont="1" applyBorder="1"/>
    <xf numFmtId="165" fontId="2" fillId="0" borderId="0" xfId="1" applyFont="1" applyBorder="1"/>
    <xf numFmtId="166" fontId="28" fillId="0" borderId="0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7" fillId="0" borderId="2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3" xfId="0" applyNumberFormat="1" applyFont="1" applyBorder="1" applyAlignment="1">
      <alignment horizontal="right"/>
    </xf>
    <xf numFmtId="3" fontId="3" fillId="2" borderId="40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left" vertical="center"/>
    </xf>
    <xf numFmtId="3" fontId="3" fillId="2" borderId="39" xfId="0" applyNumberFormat="1" applyFont="1" applyFill="1" applyBorder="1" applyAlignment="1">
      <alignment horizontal="right" vertical="center"/>
    </xf>
    <xf numFmtId="9" fontId="3" fillId="2" borderId="35" xfId="2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right" vertical="center"/>
    </xf>
    <xf numFmtId="3" fontId="7" fillId="0" borderId="5" xfId="40" applyNumberFormat="1" applyBorder="1" applyAlignment="1">
      <alignment horizontal="right"/>
    </xf>
    <xf numFmtId="166" fontId="15" fillId="0" borderId="24" xfId="1" applyNumberFormat="1" applyFont="1" applyFill="1" applyBorder="1" applyAlignment="1">
      <alignment horizontal="right"/>
    </xf>
    <xf numFmtId="166" fontId="15" fillId="0" borderId="28" xfId="1" applyNumberFormat="1" applyFont="1" applyFill="1" applyBorder="1" applyAlignment="1">
      <alignment horizontal="right"/>
    </xf>
    <xf numFmtId="0" fontId="19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166" fontId="13" fillId="0" borderId="1" xfId="1" applyNumberFormat="1" applyFont="1" applyFill="1" applyBorder="1" applyAlignment="1">
      <alignment horizontal="right"/>
    </xf>
    <xf numFmtId="9" fontId="24" fillId="0" borderId="18" xfId="2" applyFont="1" applyFill="1" applyBorder="1" applyAlignment="1">
      <alignment horizontal="center" vertical="top" wrapText="1"/>
    </xf>
    <xf numFmtId="166" fontId="11" fillId="2" borderId="17" xfId="1" applyNumberFormat="1" applyFont="1" applyFill="1" applyBorder="1" applyAlignment="1">
      <alignment horizontal="right"/>
    </xf>
    <xf numFmtId="49" fontId="20" fillId="2" borderId="45" xfId="0" applyNumberFormat="1" applyFont="1" applyFill="1" applyBorder="1" applyAlignment="1">
      <alignment horizontal="center" vertical="center" wrapText="1"/>
    </xf>
    <xf numFmtId="49" fontId="19" fillId="2" borderId="46" xfId="0" applyNumberFormat="1" applyFont="1" applyFill="1" applyBorder="1" applyAlignment="1">
      <alignment horizontal="center" vertical="center" wrapText="1"/>
    </xf>
    <xf numFmtId="166" fontId="11" fillId="2" borderId="29" xfId="1" applyNumberFormat="1" applyFont="1" applyFill="1" applyBorder="1" applyAlignment="1">
      <alignment horizontal="right"/>
    </xf>
    <xf numFmtId="166" fontId="13" fillId="0" borderId="26" xfId="1" applyNumberFormat="1" applyFont="1" applyFill="1" applyBorder="1" applyAlignment="1">
      <alignment horizontal="right"/>
    </xf>
    <xf numFmtId="166" fontId="13" fillId="0" borderId="9" xfId="1" applyNumberFormat="1" applyFont="1" applyFill="1" applyBorder="1" applyAlignment="1">
      <alignment horizontal="right"/>
    </xf>
    <xf numFmtId="0" fontId="9" fillId="2" borderId="47" xfId="0" applyFont="1" applyFill="1" applyBorder="1"/>
    <xf numFmtId="3" fontId="9" fillId="2" borderId="48" xfId="0" applyNumberFormat="1" applyFont="1" applyFill="1" applyBorder="1" applyAlignment="1">
      <alignment horizontal="right"/>
    </xf>
    <xf numFmtId="3" fontId="9" fillId="2" borderId="49" xfId="0" applyNumberFormat="1" applyFont="1" applyFill="1" applyBorder="1" applyAlignment="1">
      <alignment horizontal="right"/>
    </xf>
    <xf numFmtId="9" fontId="23" fillId="2" borderId="50" xfId="2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" fontId="38" fillId="0" borderId="0" xfId="4" applyNumberFormat="1" applyFont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166" fontId="39" fillId="0" borderId="2" xfId="1" applyNumberFormat="1" applyFont="1" applyFill="1" applyBorder="1" applyAlignment="1">
      <alignment horizontal="center" vertical="center" wrapText="1"/>
    </xf>
    <xf numFmtId="166" fontId="40" fillId="0" borderId="51" xfId="1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49" fontId="28" fillId="0" borderId="51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/>
    </xf>
    <xf numFmtId="9" fontId="41" fillId="0" borderId="6" xfId="2" applyFont="1" applyFill="1" applyBorder="1" applyAlignment="1">
      <alignment horizontal="center"/>
    </xf>
    <xf numFmtId="9" fontId="41" fillId="0" borderId="5" xfId="2" applyFont="1" applyFill="1" applyBorder="1" applyAlignment="1">
      <alignment horizontal="center"/>
    </xf>
    <xf numFmtId="9" fontId="4" fillId="2" borderId="40" xfId="2" applyFont="1" applyFill="1" applyBorder="1" applyAlignment="1">
      <alignment horizontal="center"/>
    </xf>
    <xf numFmtId="3" fontId="7" fillId="0" borderId="14" xfId="4" applyNumberFormat="1" applyBorder="1" applyAlignment="1">
      <alignment horizontal="right"/>
    </xf>
    <xf numFmtId="9" fontId="41" fillId="0" borderId="14" xfId="2" applyFont="1" applyFill="1" applyBorder="1" applyAlignment="1">
      <alignment horizontal="center"/>
    </xf>
    <xf numFmtId="3" fontId="7" fillId="0" borderId="1" xfId="3" applyNumberFormat="1" applyBorder="1" applyAlignment="1">
      <alignment horizontal="right"/>
    </xf>
    <xf numFmtId="3" fontId="3" fillId="2" borderId="43" xfId="0" applyNumberFormat="1" applyFont="1" applyFill="1" applyBorder="1"/>
    <xf numFmtId="9" fontId="3" fillId="2" borderId="43" xfId="2" applyFont="1" applyFill="1" applyBorder="1" applyAlignment="1">
      <alignment horizontal="center"/>
    </xf>
    <xf numFmtId="9" fontId="41" fillId="0" borderId="28" xfId="2" applyFont="1" applyFill="1" applyBorder="1" applyAlignment="1">
      <alignment horizontal="center"/>
    </xf>
    <xf numFmtId="9" fontId="3" fillId="2" borderId="10" xfId="2" applyFont="1" applyFill="1" applyBorder="1" applyAlignment="1">
      <alignment horizontal="center"/>
    </xf>
    <xf numFmtId="9" fontId="7" fillId="0" borderId="0" xfId="2" applyFont="1" applyFill="1" applyAlignment="1">
      <alignment horizontal="right"/>
    </xf>
    <xf numFmtId="9" fontId="7" fillId="0" borderId="0" xfId="2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166" fontId="40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1" applyFont="1" applyFill="1"/>
    <xf numFmtId="165" fontId="0" fillId="0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5" fillId="0" borderId="52" xfId="0" applyFont="1" applyBorder="1" applyAlignment="1">
      <alignment vertical="justify" wrapText="1"/>
    </xf>
    <xf numFmtId="3" fontId="7" fillId="0" borderId="4" xfId="4" applyNumberFormat="1" applyBorder="1" applyAlignment="1">
      <alignment horizontal="right"/>
    </xf>
    <xf numFmtId="3" fontId="7" fillId="0" borderId="53" xfId="40" applyNumberFormat="1" applyBorder="1" applyAlignment="1">
      <alignment horizontal="right"/>
    </xf>
    <xf numFmtId="9" fontId="7" fillId="0" borderId="4" xfId="4" applyNumberFormat="1" applyBorder="1" applyAlignment="1">
      <alignment horizontal="center"/>
    </xf>
    <xf numFmtId="3" fontId="7" fillId="0" borderId="40" xfId="40" applyNumberFormat="1" applyBorder="1" applyAlignment="1">
      <alignment horizontal="right"/>
    </xf>
    <xf numFmtId="9" fontId="41" fillId="0" borderId="4" xfId="2" applyFont="1" applyFill="1" applyBorder="1" applyAlignment="1">
      <alignment horizontal="center"/>
    </xf>
    <xf numFmtId="3" fontId="7" fillId="0" borderId="6" xfId="4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1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15" xfId="50" xr:uid="{6E79D359-083B-4C2B-8414-98039E82164E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5</xdr:col>
      <xdr:colOff>914400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3104357</xdr:colOff>
      <xdr:row>0</xdr:row>
      <xdr:rowOff>11906</xdr:rowOff>
    </xdr:from>
    <xdr:to>
      <xdr:col>6</xdr:col>
      <xdr:colOff>260812</xdr:colOff>
      <xdr:row>3</xdr:row>
      <xdr:rowOff>89332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357" y="11906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6"/>
  <sheetViews>
    <sheetView showGridLines="0" tabSelected="1" topLeftCell="A4" workbookViewId="0">
      <selection activeCell="E24" sqref="E24"/>
    </sheetView>
  </sheetViews>
  <sheetFormatPr baseColWidth="10" defaultRowHeight="15" x14ac:dyDescent="0.25"/>
  <cols>
    <col min="1" max="1" width="5" customWidth="1"/>
    <col min="2" max="2" width="57.7109375" customWidth="1"/>
    <col min="3" max="3" width="17.5703125" customWidth="1"/>
    <col min="4" max="4" width="17.85546875" customWidth="1"/>
    <col min="5" max="5" width="12.2851562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179" t="s">
        <v>53</v>
      </c>
      <c r="B4" s="179"/>
      <c r="C4" s="179"/>
      <c r="D4" s="179"/>
      <c r="E4" s="179"/>
    </row>
    <row r="5" spans="1:8" ht="16.5" thickBot="1" x14ac:dyDescent="0.3">
      <c r="A5" s="34"/>
      <c r="B5" s="34"/>
      <c r="C5" s="34"/>
      <c r="D5" s="34"/>
      <c r="E5" s="34"/>
    </row>
    <row r="6" spans="1:8" ht="18.75" thickBot="1" x14ac:dyDescent="0.3">
      <c r="B6" s="20"/>
      <c r="C6" s="180" t="s">
        <v>61</v>
      </c>
      <c r="D6" s="181"/>
      <c r="E6" s="182"/>
      <c r="F6" s="1"/>
      <c r="G6" s="1"/>
      <c r="H6" s="1"/>
    </row>
    <row r="7" spans="1:8" ht="53.25" customHeight="1" thickBot="1" x14ac:dyDescent="0.3">
      <c r="A7" s="6"/>
      <c r="B7" s="90" t="s">
        <v>6</v>
      </c>
      <c r="C7" s="70" t="s">
        <v>10</v>
      </c>
      <c r="D7" s="41" t="s">
        <v>34</v>
      </c>
      <c r="E7" s="71" t="s">
        <v>9</v>
      </c>
      <c r="F7" s="81"/>
      <c r="G7" s="82"/>
      <c r="H7" s="1"/>
    </row>
    <row r="8" spans="1:8" ht="25.5" customHeight="1" thickTop="1" thickBot="1" x14ac:dyDescent="0.3">
      <c r="A8" s="6"/>
      <c r="B8" s="21" t="s">
        <v>4</v>
      </c>
      <c r="C8" s="12" t="s">
        <v>18</v>
      </c>
      <c r="D8" s="132" t="s">
        <v>19</v>
      </c>
      <c r="E8" s="131" t="s">
        <v>20</v>
      </c>
      <c r="F8" s="83"/>
      <c r="G8" s="1"/>
      <c r="H8" s="1"/>
    </row>
    <row r="9" spans="1:8" ht="13.5" customHeight="1" thickTop="1" x14ac:dyDescent="0.25">
      <c r="A9" s="6"/>
      <c r="B9" s="22"/>
      <c r="C9" s="9"/>
      <c r="D9" s="126"/>
      <c r="E9" s="76"/>
      <c r="F9" s="1"/>
      <c r="G9" s="1"/>
      <c r="H9" s="1"/>
    </row>
    <row r="10" spans="1:8" ht="16.5" x14ac:dyDescent="0.25">
      <c r="A10" s="6"/>
      <c r="B10" s="23" t="s">
        <v>8</v>
      </c>
      <c r="C10" s="9"/>
      <c r="D10" s="5"/>
      <c r="E10" s="36"/>
      <c r="F10" s="1"/>
      <c r="G10" s="1"/>
      <c r="H10" s="1"/>
    </row>
    <row r="11" spans="1:8" ht="17.25" customHeight="1" x14ac:dyDescent="0.25">
      <c r="A11" s="4"/>
      <c r="B11" s="15" t="s">
        <v>31</v>
      </c>
      <c r="C11" s="125">
        <v>12603050</v>
      </c>
      <c r="D11" s="124">
        <v>18446153</v>
      </c>
      <c r="E11" s="37">
        <f>D11/C11</f>
        <v>1.4636261063790115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25">
        <v>51037676</v>
      </c>
      <c r="D12" s="124">
        <v>10577139</v>
      </c>
      <c r="E12" s="37">
        <f t="shared" ref="E12" si="0">D12/C12</f>
        <v>0.2072417835012707</v>
      </c>
      <c r="F12" s="1"/>
      <c r="G12" s="84"/>
      <c r="H12" s="1"/>
    </row>
    <row r="13" spans="1:8" ht="18.75" customHeight="1" x14ac:dyDescent="0.25">
      <c r="A13" s="4"/>
      <c r="B13" s="24" t="s">
        <v>49</v>
      </c>
      <c r="C13" s="125">
        <v>0</v>
      </c>
      <c r="D13" s="124">
        <v>268552</v>
      </c>
      <c r="E13" s="38" t="s">
        <v>47</v>
      </c>
      <c r="F13" s="85"/>
      <c r="G13" s="1"/>
      <c r="H13" s="1"/>
    </row>
    <row r="14" spans="1:8" ht="17.25" thickBot="1" x14ac:dyDescent="0.3">
      <c r="B14" s="25" t="s">
        <v>13</v>
      </c>
      <c r="C14" s="130">
        <f>SUM(C11:C13)</f>
        <v>63640726</v>
      </c>
      <c r="D14" s="133">
        <f>SUM(D11:D13)</f>
        <v>29291844</v>
      </c>
      <c r="E14" s="39">
        <f>+D14/C14</f>
        <v>0.46026885362684267</v>
      </c>
      <c r="F14" s="1"/>
      <c r="G14" s="1"/>
      <c r="H14" s="1"/>
    </row>
    <row r="15" spans="1:8" ht="14.25" customHeight="1" x14ac:dyDescent="0.25">
      <c r="B15" s="26"/>
      <c r="C15" s="10"/>
      <c r="D15" s="13"/>
      <c r="E15" s="40"/>
      <c r="F15" s="1"/>
      <c r="G15" s="1"/>
      <c r="H15" s="1"/>
    </row>
    <row r="16" spans="1:8" ht="10.5" customHeight="1" x14ac:dyDescent="0.25">
      <c r="B16" s="26"/>
      <c r="C16" s="10"/>
      <c r="D16" s="14"/>
      <c r="E16" s="40"/>
      <c r="F16" s="1"/>
      <c r="G16" s="1"/>
      <c r="H16" s="1"/>
    </row>
    <row r="17" spans="1:8" ht="17.25" thickBot="1" x14ac:dyDescent="0.3">
      <c r="B17" s="25" t="s">
        <v>14</v>
      </c>
      <c r="C17" s="17">
        <f>C18+C19</f>
        <v>34281780</v>
      </c>
      <c r="D17" s="35">
        <f>D18+D19</f>
        <v>34303179</v>
      </c>
      <c r="E17" s="39">
        <f>+D17/C17</f>
        <v>1.0006242091279975</v>
      </c>
      <c r="F17" s="85"/>
      <c r="G17" s="1"/>
      <c r="H17" s="1"/>
    </row>
    <row r="18" spans="1:8" ht="16.5" x14ac:dyDescent="0.25">
      <c r="B18" s="27" t="s">
        <v>51</v>
      </c>
      <c r="C18" s="60">
        <v>34281780</v>
      </c>
      <c r="D18" s="134">
        <f>+C18</f>
        <v>34281780</v>
      </c>
      <c r="E18" s="61">
        <f t="shared" ref="E18" si="1">D18/C18</f>
        <v>1</v>
      </c>
      <c r="F18" s="86"/>
      <c r="G18" s="1"/>
      <c r="H18" s="1"/>
    </row>
    <row r="19" spans="1:8" ht="16.5" x14ac:dyDescent="0.25">
      <c r="B19" s="127" t="s">
        <v>52</v>
      </c>
      <c r="C19" s="128">
        <v>0</v>
      </c>
      <c r="D19" s="135">
        <v>21399</v>
      </c>
      <c r="E19" s="129"/>
      <c r="F19" s="86"/>
      <c r="G19" s="1"/>
      <c r="H19" s="1"/>
    </row>
    <row r="20" spans="1:8" ht="18.75" thickBot="1" x14ac:dyDescent="0.3">
      <c r="B20" s="136" t="s">
        <v>12</v>
      </c>
      <c r="C20" s="137">
        <f>+C17+C14</f>
        <v>97922506</v>
      </c>
      <c r="D20" s="138">
        <f>+D17+D14</f>
        <v>63595023</v>
      </c>
      <c r="E20" s="139">
        <f>+D20/C20</f>
        <v>0.64944235597892075</v>
      </c>
      <c r="F20" s="85"/>
      <c r="G20" s="1"/>
      <c r="H20" s="1"/>
    </row>
    <row r="21" spans="1:8" ht="15.75" thickTop="1" x14ac:dyDescent="0.25">
      <c r="C21" s="3"/>
      <c r="D21" s="1"/>
    </row>
    <row r="22" spans="1:8" ht="15.75" x14ac:dyDescent="0.25">
      <c r="A22" s="7"/>
      <c r="B22" s="19"/>
      <c r="C22" s="1"/>
      <c r="D22" s="1"/>
    </row>
    <row r="23" spans="1:8" ht="18.75" customHeight="1" thickBot="1" x14ac:dyDescent="0.3">
      <c r="A23" s="7"/>
      <c r="B23" s="19" t="s">
        <v>0</v>
      </c>
      <c r="C23" s="28"/>
      <c r="D23" s="28"/>
      <c r="E23" s="29"/>
    </row>
    <row r="24" spans="1:8" ht="30" x14ac:dyDescent="0.25">
      <c r="B24" s="75" t="s">
        <v>48</v>
      </c>
      <c r="C24" s="72" t="s">
        <v>40</v>
      </c>
      <c r="D24" s="73" t="s">
        <v>62</v>
      </c>
      <c r="E24" s="74" t="s">
        <v>17</v>
      </c>
    </row>
    <row r="25" spans="1:8" ht="15.75" x14ac:dyDescent="0.25">
      <c r="B25" s="119" t="s">
        <v>27</v>
      </c>
      <c r="C25" s="120">
        <f>SUM(C26:C30)</f>
        <v>2253246</v>
      </c>
      <c r="D25" s="122">
        <f>SUM(D26:D30)</f>
        <v>42918</v>
      </c>
      <c r="E25" s="121">
        <f>+D25/C25</f>
        <v>1.9047187923555618E-2</v>
      </c>
    </row>
    <row r="26" spans="1:8" ht="21" customHeight="1" x14ac:dyDescent="0.25">
      <c r="B26" s="89" t="s">
        <v>26</v>
      </c>
      <c r="C26" s="63">
        <v>5850</v>
      </c>
      <c r="D26" s="62">
        <v>0</v>
      </c>
      <c r="E26" s="64">
        <v>0</v>
      </c>
    </row>
    <row r="27" spans="1:8" x14ac:dyDescent="0.25">
      <c r="B27" s="88" t="s">
        <v>24</v>
      </c>
      <c r="C27" s="63">
        <v>1197771</v>
      </c>
      <c r="D27" s="62">
        <v>0</v>
      </c>
      <c r="E27" s="65">
        <f>+D27/C27</f>
        <v>0</v>
      </c>
      <c r="G27" s="92"/>
    </row>
    <row r="28" spans="1:8" ht="16.5" customHeight="1" x14ac:dyDescent="0.25">
      <c r="B28" s="88" t="s">
        <v>25</v>
      </c>
      <c r="C28" s="63">
        <v>161375</v>
      </c>
      <c r="D28" s="62">
        <v>0</v>
      </c>
      <c r="E28" s="65">
        <f t="shared" ref="E28:E30" si="2">+D28/C28</f>
        <v>0</v>
      </c>
      <c r="G28" s="92"/>
    </row>
    <row r="29" spans="1:8" ht="15.75" customHeight="1" x14ac:dyDescent="0.25">
      <c r="B29" s="88" t="s">
        <v>28</v>
      </c>
      <c r="C29" s="63">
        <v>705433</v>
      </c>
      <c r="D29" s="62">
        <v>22254</v>
      </c>
      <c r="E29" s="65">
        <f t="shared" si="2"/>
        <v>3.1546582028342873E-2</v>
      </c>
      <c r="G29" s="118"/>
    </row>
    <row r="30" spans="1:8" ht="15.75" customHeight="1" thickBot="1" x14ac:dyDescent="0.3">
      <c r="B30" s="94" t="s">
        <v>29</v>
      </c>
      <c r="C30" s="95">
        <v>182817</v>
      </c>
      <c r="D30" s="67">
        <v>20664</v>
      </c>
      <c r="E30" s="66">
        <f t="shared" si="2"/>
        <v>0.11303106385073598</v>
      </c>
      <c r="G30" s="92"/>
    </row>
    <row r="31" spans="1:8" x14ac:dyDescent="0.25">
      <c r="C31" s="30"/>
      <c r="D31" s="68"/>
      <c r="G31" s="92"/>
    </row>
    <row r="32" spans="1:8" x14ac:dyDescent="0.25">
      <c r="C32" s="1"/>
      <c r="D32" s="30"/>
    </row>
    <row r="33" spans="3:3" x14ac:dyDescent="0.25">
      <c r="C33" s="1"/>
    </row>
    <row r="34" spans="3:3" x14ac:dyDescent="0.25">
      <c r="C34" s="1"/>
    </row>
    <row r="36" spans="3:3" x14ac:dyDescent="0.25">
      <c r="C36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N145"/>
  <sheetViews>
    <sheetView showGridLines="0" topLeftCell="A10" zoomScale="80" zoomScaleNormal="80" workbookViewId="0">
      <selection activeCell="B24" sqref="B24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4" customWidth="1"/>
    <col min="4" max="4" width="14.140625" style="96" customWidth="1"/>
    <col min="5" max="5" width="14.7109375" customWidth="1"/>
    <col min="6" max="6" width="12.85546875" style="171" customWidth="1"/>
    <col min="7" max="7" width="14.5703125" bestFit="1" customWidth="1"/>
    <col min="8" max="8" width="26.42578125" customWidth="1"/>
    <col min="11" max="11" width="17.5703125" customWidth="1"/>
    <col min="14" max="14" width="15" bestFit="1" customWidth="1"/>
  </cols>
  <sheetData>
    <row r="1" spans="1:13" ht="39.75" customHeight="1" x14ac:dyDescent="0.25">
      <c r="F1"/>
    </row>
    <row r="2" spans="1:13" x14ac:dyDescent="0.25">
      <c r="F2"/>
    </row>
    <row r="3" spans="1:13" x14ac:dyDescent="0.25">
      <c r="F3"/>
    </row>
    <row r="4" spans="1:13" ht="18" x14ac:dyDescent="0.25">
      <c r="A4" s="183" t="s">
        <v>33</v>
      </c>
      <c r="B4" s="183"/>
      <c r="C4" s="183"/>
      <c r="D4" s="183"/>
      <c r="E4" s="183"/>
      <c r="F4" s="183"/>
    </row>
    <row r="5" spans="1:13" ht="31.5" customHeight="1" thickBot="1" x14ac:dyDescent="0.3">
      <c r="A5" s="183" t="s">
        <v>63</v>
      </c>
      <c r="B5" s="183"/>
      <c r="C5" s="183"/>
      <c r="D5" s="183"/>
      <c r="E5" s="183"/>
      <c r="F5" s="183"/>
      <c r="G5" s="79"/>
      <c r="H5" s="79"/>
      <c r="I5" s="79"/>
      <c r="J5" s="79"/>
    </row>
    <row r="6" spans="1:13" ht="15" customHeight="1" x14ac:dyDescent="0.25">
      <c r="A6" s="192" t="s">
        <v>6</v>
      </c>
      <c r="B6" s="194" t="s">
        <v>55</v>
      </c>
      <c r="C6" s="188" t="s">
        <v>64</v>
      </c>
      <c r="D6" s="189"/>
      <c r="E6" s="196" t="s">
        <v>56</v>
      </c>
      <c r="F6" s="198" t="s">
        <v>57</v>
      </c>
    </row>
    <row r="7" spans="1:13" ht="30" customHeight="1" thickBot="1" x14ac:dyDescent="0.3">
      <c r="A7" s="193"/>
      <c r="B7" s="195"/>
      <c r="C7" s="190"/>
      <c r="D7" s="191"/>
      <c r="E7" s="197"/>
      <c r="F7" s="199"/>
      <c r="H7" s="107"/>
    </row>
    <row r="8" spans="1:13" ht="15.75" customHeight="1" thickBot="1" x14ac:dyDescent="0.3">
      <c r="A8" s="43"/>
      <c r="B8" s="33" t="s">
        <v>5</v>
      </c>
      <c r="C8" s="55" t="s">
        <v>38</v>
      </c>
      <c r="D8" s="55" t="s">
        <v>39</v>
      </c>
      <c r="E8" s="149" t="s">
        <v>58</v>
      </c>
      <c r="F8" s="150" t="s">
        <v>59</v>
      </c>
      <c r="G8" s="184"/>
      <c r="H8" s="186"/>
    </row>
    <row r="9" spans="1:13" ht="16.5" thickBot="1" x14ac:dyDescent="0.3">
      <c r="A9" s="44" t="s">
        <v>4</v>
      </c>
      <c r="B9" s="42"/>
      <c r="C9" s="56"/>
      <c r="D9" s="56"/>
      <c r="E9" s="56"/>
      <c r="F9" s="151"/>
      <c r="G9" s="185"/>
      <c r="H9" s="187"/>
    </row>
    <row r="10" spans="1:13" ht="16.5" thickBot="1" x14ac:dyDescent="0.3">
      <c r="A10" s="45" t="s">
        <v>3</v>
      </c>
      <c r="B10" s="2">
        <f>SUM(B11:B17)</f>
        <v>61790736</v>
      </c>
      <c r="C10" s="2">
        <f>SUM(C11:C17)</f>
        <v>25645199</v>
      </c>
      <c r="D10" s="97">
        <f>C10/B10</f>
        <v>0.41503307227154568</v>
      </c>
      <c r="E10" s="2">
        <f>SUM(E11:E17)</f>
        <v>18077713</v>
      </c>
      <c r="F10" s="152">
        <f>+E10/B10</f>
        <v>0.29256348395008597</v>
      </c>
      <c r="G10" s="87"/>
      <c r="H10" s="87"/>
      <c r="I10" s="108"/>
      <c r="J10" s="108"/>
      <c r="K10" s="108"/>
      <c r="L10" s="108"/>
      <c r="M10" s="108"/>
    </row>
    <row r="11" spans="1:13" x14ac:dyDescent="0.25">
      <c r="A11" s="46" t="s">
        <v>2</v>
      </c>
      <c r="B11" s="53">
        <v>10669704</v>
      </c>
      <c r="C11" s="53">
        <v>2200805</v>
      </c>
      <c r="D11" s="98">
        <f>+C11/B11</f>
        <v>0.2062667342974088</v>
      </c>
      <c r="E11" s="178">
        <v>2200805</v>
      </c>
      <c r="F11" s="153">
        <f>+E11/B11</f>
        <v>0.2062667342974088</v>
      </c>
      <c r="G11" s="87"/>
      <c r="H11" s="87"/>
      <c r="I11" s="108"/>
      <c r="J11" s="108"/>
      <c r="K11" s="108"/>
      <c r="L11" s="108"/>
      <c r="M11" s="108"/>
    </row>
    <row r="12" spans="1:13" x14ac:dyDescent="0.25">
      <c r="A12" s="47" t="s">
        <v>35</v>
      </c>
      <c r="B12" s="123">
        <v>11629432</v>
      </c>
      <c r="C12" s="123">
        <v>6021348</v>
      </c>
      <c r="D12" s="99">
        <f t="shared" ref="D12:D17" si="0">+C12/B12</f>
        <v>0.51776802168841951</v>
      </c>
      <c r="E12" s="123">
        <v>919291</v>
      </c>
      <c r="F12" s="154">
        <f>+E12/B12</f>
        <v>7.9048658610325936E-2</v>
      </c>
      <c r="G12" s="87"/>
      <c r="H12" s="87"/>
      <c r="I12" s="108"/>
      <c r="J12" s="108"/>
      <c r="K12" s="108"/>
      <c r="L12" s="108"/>
      <c r="M12" s="108"/>
    </row>
    <row r="13" spans="1:13" x14ac:dyDescent="0.25">
      <c r="A13" s="47" t="s">
        <v>37</v>
      </c>
      <c r="B13" s="54">
        <v>495977</v>
      </c>
      <c r="C13" s="54">
        <v>7004</v>
      </c>
      <c r="D13" s="99">
        <f t="shared" si="0"/>
        <v>1.4121622575240383E-2</v>
      </c>
      <c r="E13" s="123">
        <v>7004</v>
      </c>
      <c r="F13" s="154">
        <f>+E13/B13</f>
        <v>1.4121622575240383E-2</v>
      </c>
      <c r="G13" s="87"/>
      <c r="H13" s="87"/>
      <c r="I13" s="108"/>
      <c r="J13" s="108"/>
      <c r="K13" s="108"/>
      <c r="L13" s="108"/>
      <c r="M13" s="108"/>
    </row>
    <row r="14" spans="1:13" ht="15.75" customHeight="1" x14ac:dyDescent="0.25">
      <c r="A14" s="48" t="s">
        <v>1</v>
      </c>
      <c r="B14" s="54">
        <f>38145020-486547-B15</f>
        <v>27961039</v>
      </c>
      <c r="C14" s="54">
        <v>17107131</v>
      </c>
      <c r="D14" s="99">
        <f>+C14/B14</f>
        <v>0.61182029036903818</v>
      </c>
      <c r="E14" s="123">
        <v>14742583</v>
      </c>
      <c r="F14" s="154">
        <f t="shared" ref="F14:F22" si="1">+E14/B14</f>
        <v>0.52725447720308249</v>
      </c>
      <c r="G14" s="87"/>
      <c r="H14" s="87"/>
      <c r="I14" s="92"/>
      <c r="J14" s="92"/>
      <c r="K14" s="92"/>
      <c r="L14" s="92"/>
      <c r="M14" s="92"/>
    </row>
    <row r="15" spans="1:13" ht="15.75" customHeight="1" x14ac:dyDescent="0.25">
      <c r="A15" s="48" t="s">
        <v>44</v>
      </c>
      <c r="B15" s="54">
        <v>9697434</v>
      </c>
      <c r="C15" s="54">
        <v>0</v>
      </c>
      <c r="D15" s="99">
        <f t="shared" si="0"/>
        <v>0</v>
      </c>
      <c r="E15" s="54">
        <v>0</v>
      </c>
      <c r="F15" s="154">
        <f t="shared" si="1"/>
        <v>0</v>
      </c>
      <c r="G15" s="87"/>
      <c r="H15" s="87"/>
      <c r="I15" s="108"/>
      <c r="J15" s="108"/>
      <c r="K15" s="108"/>
      <c r="L15" s="108"/>
      <c r="M15" s="108"/>
    </row>
    <row r="16" spans="1:13" ht="15.75" customHeight="1" x14ac:dyDescent="0.25">
      <c r="A16" s="48" t="s">
        <v>36</v>
      </c>
      <c r="B16" s="54">
        <v>1116514</v>
      </c>
      <c r="C16" s="123">
        <v>96528</v>
      </c>
      <c r="D16" s="99">
        <f t="shared" si="0"/>
        <v>8.6454804865859269E-2</v>
      </c>
      <c r="E16" s="123">
        <v>96528</v>
      </c>
      <c r="F16" s="154">
        <f>+E16/B16</f>
        <v>8.6454804865859269E-2</v>
      </c>
      <c r="G16" s="87"/>
      <c r="H16" s="87"/>
      <c r="I16" s="108"/>
      <c r="J16" s="108"/>
      <c r="K16" s="108"/>
      <c r="L16" s="108"/>
      <c r="M16" s="108"/>
    </row>
    <row r="17" spans="1:14" ht="15.75" customHeight="1" thickBot="1" x14ac:dyDescent="0.3">
      <c r="A17" s="172" t="s">
        <v>41</v>
      </c>
      <c r="B17" s="173">
        <v>220636</v>
      </c>
      <c r="C17" s="174">
        <v>212383</v>
      </c>
      <c r="D17" s="175">
        <f t="shared" si="0"/>
        <v>0.96259449953770015</v>
      </c>
      <c r="E17" s="176">
        <v>111502</v>
      </c>
      <c r="F17" s="177">
        <f>+E17/B17</f>
        <v>0.50536630468282606</v>
      </c>
      <c r="G17" s="87"/>
      <c r="H17" s="87"/>
      <c r="I17" s="108"/>
      <c r="J17" s="108"/>
      <c r="K17" s="108"/>
      <c r="L17" s="108"/>
      <c r="M17" s="108"/>
      <c r="N17" s="108"/>
    </row>
    <row r="18" spans="1:14" ht="16.5" thickBot="1" x14ac:dyDescent="0.3">
      <c r="A18" s="45" t="s">
        <v>32</v>
      </c>
      <c r="B18" s="8">
        <v>8600000</v>
      </c>
      <c r="C18" s="8">
        <v>0</v>
      </c>
      <c r="D18" s="97">
        <f t="shared" ref="D18:D24" si="2">C18/B18</f>
        <v>0</v>
      </c>
      <c r="E18" s="8">
        <v>0</v>
      </c>
      <c r="F18" s="152">
        <f t="shared" si="1"/>
        <v>0</v>
      </c>
      <c r="G18" s="87"/>
      <c r="H18" s="87"/>
      <c r="I18" s="108"/>
      <c r="J18" s="108"/>
      <c r="K18" s="108"/>
      <c r="L18" s="108"/>
      <c r="M18" s="108"/>
      <c r="N18" s="108"/>
    </row>
    <row r="19" spans="1:14" ht="16.5" thickBot="1" x14ac:dyDescent="0.3">
      <c r="A19" s="49" t="s">
        <v>16</v>
      </c>
      <c r="B19" s="8">
        <f>SUM(B20:B21)</f>
        <v>27045223</v>
      </c>
      <c r="C19" s="8">
        <f>SUM(C20:C21)</f>
        <v>9416248</v>
      </c>
      <c r="D19" s="97">
        <f t="shared" si="2"/>
        <v>0.34816677237233357</v>
      </c>
      <c r="E19" s="8">
        <f>SUM(E20:E21)</f>
        <v>559579</v>
      </c>
      <c r="F19" s="152">
        <f t="shared" si="1"/>
        <v>2.0690493104826683E-2</v>
      </c>
      <c r="G19" s="87"/>
      <c r="H19" s="87"/>
      <c r="I19" s="108"/>
      <c r="J19" s="108"/>
      <c r="K19" s="108"/>
      <c r="L19" s="108"/>
      <c r="M19" s="108"/>
      <c r="N19" s="108"/>
    </row>
    <row r="20" spans="1:14" ht="15.75" customHeight="1" x14ac:dyDescent="0.25">
      <c r="A20" s="78" t="s">
        <v>46</v>
      </c>
      <c r="B20" s="53">
        <f>4000000+8045223</f>
        <v>12045223</v>
      </c>
      <c r="C20" s="53">
        <v>1428000</v>
      </c>
      <c r="D20" s="99">
        <f t="shared" si="2"/>
        <v>0.11855322230231852</v>
      </c>
      <c r="E20" s="52">
        <v>0</v>
      </c>
      <c r="F20" s="154">
        <f t="shared" si="1"/>
        <v>0</v>
      </c>
      <c r="G20" s="87"/>
      <c r="H20" s="87"/>
      <c r="I20" s="108"/>
      <c r="J20" s="108"/>
      <c r="K20" s="108"/>
      <c r="L20" s="108"/>
      <c r="M20" s="108"/>
      <c r="N20" s="108"/>
    </row>
    <row r="21" spans="1:14" ht="15.75" customHeight="1" thickBot="1" x14ac:dyDescent="0.3">
      <c r="A21" s="46" t="s">
        <v>45</v>
      </c>
      <c r="B21" s="77">
        <f>10000000+5000000</f>
        <v>15000000</v>
      </c>
      <c r="C21" s="123">
        <v>7988248</v>
      </c>
      <c r="D21" s="99">
        <f t="shared" si="2"/>
        <v>0.5325498666666667</v>
      </c>
      <c r="E21" s="123">
        <v>559579</v>
      </c>
      <c r="F21" s="154">
        <f t="shared" si="1"/>
        <v>3.730526666666667E-2</v>
      </c>
      <c r="G21" s="87"/>
      <c r="H21" s="87"/>
      <c r="I21" s="108"/>
      <c r="J21" s="108"/>
      <c r="K21" s="108"/>
      <c r="L21" s="108"/>
      <c r="M21" s="108"/>
      <c r="N21" s="108"/>
    </row>
    <row r="22" spans="1:14" ht="15.75" customHeight="1" thickBot="1" x14ac:dyDescent="0.3">
      <c r="A22" s="45" t="s">
        <v>15</v>
      </c>
      <c r="B22" s="2">
        <f>+B10+B18+B19</f>
        <v>97435959</v>
      </c>
      <c r="C22" s="2">
        <f>+C10+C18+C19</f>
        <v>35061447</v>
      </c>
      <c r="D22" s="97">
        <f t="shared" si="2"/>
        <v>0.35984093921629079</v>
      </c>
      <c r="E22" s="2">
        <f>+E10+E18+E19</f>
        <v>18637292</v>
      </c>
      <c r="F22" s="152">
        <f t="shared" si="1"/>
        <v>0.19127734966923249</v>
      </c>
      <c r="G22" s="87"/>
      <c r="H22" s="87"/>
      <c r="I22" s="108"/>
      <c r="J22" s="108"/>
      <c r="K22" s="108"/>
      <c r="L22" s="108"/>
      <c r="M22" s="108"/>
      <c r="N22" s="108"/>
    </row>
    <row r="23" spans="1:14" ht="15.75" customHeight="1" thickBot="1" x14ac:dyDescent="0.3">
      <c r="A23" s="58" t="s">
        <v>42</v>
      </c>
      <c r="B23" s="59">
        <v>486547</v>
      </c>
      <c r="C23" s="59">
        <f>+'INGR ACUMULADOS '!D20-'GASTOS ACUM '!C22</f>
        <v>28533576</v>
      </c>
      <c r="D23" s="97">
        <f t="shared" si="2"/>
        <v>58.645055873327756</v>
      </c>
      <c r="E23" s="2">
        <f>+'INGR ACUMULADOS '!D20-'GASTOS ACUM '!E22</f>
        <v>44957731</v>
      </c>
      <c r="F23" s="155">
        <f t="shared" ref="F23" si="3">C23/B23</f>
        <v>58.645055873327756</v>
      </c>
      <c r="G23" s="87"/>
      <c r="H23" s="87"/>
      <c r="I23" s="108"/>
      <c r="J23" s="108"/>
      <c r="K23" s="108"/>
      <c r="L23" s="108"/>
      <c r="M23" s="108"/>
      <c r="N23" s="108"/>
    </row>
    <row r="24" spans="1:14" ht="15.75" customHeight="1" thickBot="1" x14ac:dyDescent="0.3">
      <c r="A24" s="49" t="s">
        <v>22</v>
      </c>
      <c r="B24" s="16">
        <f>+B22+B23</f>
        <v>97922506</v>
      </c>
      <c r="C24" s="16">
        <f>+C22+C23</f>
        <v>63595023</v>
      </c>
      <c r="D24" s="97">
        <f t="shared" si="2"/>
        <v>0.64944235597892075</v>
      </c>
      <c r="E24" s="16">
        <f>+E22+E23</f>
        <v>63595023</v>
      </c>
      <c r="F24" s="152">
        <f>C24/B24</f>
        <v>0.64944235597892075</v>
      </c>
      <c r="G24" s="87"/>
      <c r="H24" s="87"/>
      <c r="I24" s="108"/>
      <c r="J24" s="108"/>
      <c r="K24" s="108"/>
      <c r="L24" s="108"/>
      <c r="M24" s="108"/>
      <c r="N24" s="108"/>
    </row>
    <row r="25" spans="1:14" ht="15.75" hidden="1" customHeight="1" thickBot="1" x14ac:dyDescent="0.3">
      <c r="A25" s="50"/>
      <c r="B25" s="11"/>
      <c r="C25" s="52"/>
      <c r="D25" s="100"/>
      <c r="E25" s="156"/>
      <c r="F25" s="157"/>
      <c r="G25" s="87"/>
      <c r="H25" s="87"/>
      <c r="I25" s="108"/>
      <c r="J25" s="108"/>
      <c r="K25" s="108"/>
      <c r="L25" s="108"/>
      <c r="M25" s="108"/>
      <c r="N25" s="108"/>
    </row>
    <row r="26" spans="1:14" ht="18.75" hidden="1" customHeight="1" x14ac:dyDescent="0.25">
      <c r="A26" s="49" t="s">
        <v>21</v>
      </c>
      <c r="B26" s="8">
        <f>SUM(B27:B28)</f>
        <v>0</v>
      </c>
      <c r="C26" s="18">
        <v>63546.400000000001</v>
      </c>
      <c r="D26" s="101"/>
      <c r="E26" s="158"/>
      <c r="F26" s="157" t="e">
        <f>+C26/B26</f>
        <v>#DIV/0!</v>
      </c>
      <c r="G26" s="87"/>
      <c r="H26" s="87"/>
      <c r="I26" s="108"/>
      <c r="J26" s="108"/>
      <c r="K26" s="108"/>
      <c r="L26" s="108"/>
      <c r="M26" s="108"/>
      <c r="N26" s="108"/>
    </row>
    <row r="27" spans="1:14" ht="15.75" hidden="1" customHeight="1" x14ac:dyDescent="0.25">
      <c r="A27" s="46" t="s">
        <v>11</v>
      </c>
      <c r="B27" s="52"/>
      <c r="C27" s="57">
        <f>+C19+C20+C24</f>
        <v>74439271</v>
      </c>
      <c r="D27" s="102"/>
      <c r="E27" s="159"/>
      <c r="F27" s="160" t="e">
        <f>C27/B27</f>
        <v>#DIV/0!</v>
      </c>
      <c r="G27" s="87"/>
      <c r="H27" s="87"/>
      <c r="I27" s="108"/>
      <c r="J27" s="108"/>
      <c r="K27" s="108"/>
      <c r="L27" s="108"/>
      <c r="M27" s="108"/>
      <c r="N27" s="108"/>
    </row>
    <row r="28" spans="1:14" ht="15.75" hidden="1" customHeight="1" x14ac:dyDescent="0.25">
      <c r="A28" s="51" t="s">
        <v>30</v>
      </c>
      <c r="B28" s="18"/>
      <c r="C28" s="18"/>
      <c r="D28" s="103"/>
      <c r="E28" s="18"/>
      <c r="F28" s="161" t="e">
        <f>+C28/B28</f>
        <v>#DIV/0!</v>
      </c>
      <c r="G28" s="87"/>
      <c r="H28" s="87"/>
      <c r="I28" s="108"/>
      <c r="J28" s="108"/>
      <c r="K28" s="108"/>
      <c r="L28" s="108"/>
      <c r="M28" s="108"/>
      <c r="N28" s="108"/>
    </row>
    <row r="29" spans="1:14" ht="16.5" hidden="1" customHeight="1" thickBot="1" x14ac:dyDescent="0.3">
      <c r="A29" s="45" t="s">
        <v>23</v>
      </c>
      <c r="B29" s="2"/>
      <c r="C29" s="2"/>
      <c r="D29" s="104"/>
      <c r="E29" s="2"/>
      <c r="F29" s="162" t="e">
        <f>+C29/B29</f>
        <v>#DIV/0!</v>
      </c>
      <c r="G29" s="87"/>
      <c r="H29" s="87"/>
      <c r="I29" s="108"/>
      <c r="J29" s="108"/>
      <c r="K29" s="108"/>
      <c r="L29" s="108"/>
      <c r="M29" s="108"/>
      <c r="N29" s="108"/>
    </row>
    <row r="30" spans="1:14" x14ac:dyDescent="0.25">
      <c r="B30" s="32"/>
      <c r="C30" s="69"/>
      <c r="D30" s="105"/>
      <c r="E30" s="69"/>
      <c r="F30"/>
      <c r="G30" s="87"/>
      <c r="H30" s="87"/>
      <c r="I30" s="92"/>
      <c r="J30" s="108"/>
      <c r="K30" s="108"/>
      <c r="L30" s="92"/>
      <c r="M30" s="92"/>
      <c r="N30" s="108"/>
    </row>
    <row r="31" spans="1:14" x14ac:dyDescent="0.25">
      <c r="B31" s="32"/>
      <c r="C31" s="163"/>
      <c r="D31" s="164"/>
      <c r="E31" s="163"/>
      <c r="F31"/>
      <c r="G31" s="87"/>
      <c r="H31" s="87"/>
      <c r="I31" s="92"/>
      <c r="J31" s="108"/>
      <c r="K31" s="108"/>
      <c r="L31" s="92"/>
      <c r="M31" s="92"/>
      <c r="N31" s="108"/>
    </row>
    <row r="32" spans="1:14" ht="18" customHeight="1" thickBot="1" x14ac:dyDescent="0.3">
      <c r="A32" s="140" t="s">
        <v>0</v>
      </c>
      <c r="B32" s="80"/>
      <c r="C32" s="80"/>
      <c r="D32" s="165"/>
      <c r="E32" s="80"/>
      <c r="F32" s="141"/>
      <c r="G32" s="87"/>
      <c r="H32" s="87"/>
      <c r="I32" s="92"/>
      <c r="J32" s="108"/>
      <c r="K32" s="108"/>
      <c r="L32" s="92"/>
      <c r="M32" s="92"/>
      <c r="N32" s="108"/>
    </row>
    <row r="33" spans="1:14" ht="30.75" customHeight="1" thickBot="1" x14ac:dyDescent="0.3">
      <c r="A33" s="111" t="s">
        <v>50</v>
      </c>
      <c r="B33" s="114" t="s">
        <v>40</v>
      </c>
      <c r="C33" s="144" t="s">
        <v>54</v>
      </c>
      <c r="D33" s="144" t="s">
        <v>60</v>
      </c>
      <c r="E33" s="145" t="s">
        <v>43</v>
      </c>
      <c r="F33" s="166"/>
      <c r="H33" s="1"/>
      <c r="I33" s="92"/>
      <c r="J33" s="108"/>
      <c r="K33" s="108"/>
      <c r="L33" s="92"/>
      <c r="M33" s="92"/>
      <c r="N33" s="108"/>
    </row>
    <row r="34" spans="1:14" ht="15" customHeight="1" x14ac:dyDescent="0.25">
      <c r="A34" s="117" t="s">
        <v>27</v>
      </c>
      <c r="B34" s="91">
        <f>SUM(B35:B39)</f>
        <v>2253246</v>
      </c>
      <c r="C34" s="91">
        <v>42918.071000000004</v>
      </c>
      <c r="D34" s="146">
        <f>SUM(D35:D39)</f>
        <v>42918</v>
      </c>
      <c r="E34" s="146">
        <f>SUM(E35:E39)</f>
        <v>42918</v>
      </c>
      <c r="F34" s="110"/>
      <c r="H34" s="1"/>
      <c r="J34" s="108"/>
      <c r="K34" s="108"/>
      <c r="N34" s="108"/>
    </row>
    <row r="35" spans="1:14" ht="18.75" customHeight="1" x14ac:dyDescent="0.25">
      <c r="A35" s="89" t="s">
        <v>26</v>
      </c>
      <c r="B35" s="115">
        <v>5850</v>
      </c>
      <c r="C35" s="142">
        <v>0</v>
      </c>
      <c r="D35" s="147">
        <v>0</v>
      </c>
      <c r="E35" s="147">
        <v>0</v>
      </c>
      <c r="F35" s="110"/>
      <c r="G35" s="1"/>
      <c r="H35" s="1"/>
      <c r="J35" s="108"/>
      <c r="K35" s="109"/>
      <c r="N35" s="31"/>
    </row>
    <row r="36" spans="1:14" x14ac:dyDescent="0.25">
      <c r="A36" s="112" t="s">
        <v>24</v>
      </c>
      <c r="B36" s="115">
        <v>1197771</v>
      </c>
      <c r="C36" s="142">
        <v>0</v>
      </c>
      <c r="D36" s="147">
        <v>0</v>
      </c>
      <c r="E36" s="147">
        <v>0</v>
      </c>
      <c r="F36" s="110"/>
      <c r="G36" s="1"/>
      <c r="H36" s="1"/>
      <c r="J36" s="108"/>
      <c r="K36" s="108"/>
    </row>
    <row r="37" spans="1:14" ht="18" customHeight="1" x14ac:dyDescent="0.25">
      <c r="A37" s="112" t="s">
        <v>25</v>
      </c>
      <c r="B37" s="115">
        <v>161375</v>
      </c>
      <c r="C37" s="142">
        <v>0</v>
      </c>
      <c r="D37" s="147">
        <v>0</v>
      </c>
      <c r="E37" s="147">
        <v>0</v>
      </c>
      <c r="F37" s="110"/>
      <c r="G37" s="1"/>
      <c r="H37" s="1"/>
      <c r="J37" s="108"/>
      <c r="K37" s="108"/>
    </row>
    <row r="38" spans="1:14" ht="15" customHeight="1" x14ac:dyDescent="0.25">
      <c r="A38" s="112" t="s">
        <v>28</v>
      </c>
      <c r="B38" s="115">
        <v>705433</v>
      </c>
      <c r="C38" s="142">
        <v>206917</v>
      </c>
      <c r="D38" s="147">
        <v>22254</v>
      </c>
      <c r="E38" s="147">
        <v>22254</v>
      </c>
      <c r="F38" s="110"/>
      <c r="G38" s="1"/>
      <c r="H38" s="1"/>
      <c r="J38" s="108"/>
      <c r="K38" s="108"/>
    </row>
    <row r="39" spans="1:14" ht="15.75" thickBot="1" x14ac:dyDescent="0.3">
      <c r="A39" s="113" t="s">
        <v>29</v>
      </c>
      <c r="B39" s="116">
        <v>182817</v>
      </c>
      <c r="C39" s="143">
        <v>20664</v>
      </c>
      <c r="D39" s="148">
        <v>20664</v>
      </c>
      <c r="E39" s="148">
        <v>20664</v>
      </c>
      <c r="F39" s="110"/>
      <c r="G39" s="1"/>
      <c r="H39" s="1"/>
      <c r="J39" s="108"/>
      <c r="K39" s="108"/>
    </row>
    <row r="40" spans="1:14" x14ac:dyDescent="0.25">
      <c r="E40" s="110"/>
      <c r="F40" s="110"/>
      <c r="H40" s="1"/>
    </row>
    <row r="41" spans="1:14" x14ac:dyDescent="0.25">
      <c r="C41" s="1"/>
      <c r="D41" s="167"/>
      <c r="E41" s="110"/>
      <c r="F41" s="110"/>
      <c r="H41" s="1"/>
    </row>
    <row r="42" spans="1:14" x14ac:dyDescent="0.25">
      <c r="C42" s="1"/>
      <c r="D42" s="167"/>
      <c r="E42" s="110"/>
      <c r="F42" s="110"/>
      <c r="H42" s="1"/>
    </row>
    <row r="43" spans="1:14" x14ac:dyDescent="0.25">
      <c r="C43" s="168"/>
      <c r="D43" s="169"/>
      <c r="E43" s="110"/>
      <c r="F43" s="169"/>
      <c r="G43" s="169"/>
      <c r="H43" s="169"/>
      <c r="I43" s="169"/>
    </row>
    <row r="44" spans="1:14" x14ac:dyDescent="0.25">
      <c r="C44" s="31"/>
      <c r="D44" s="170"/>
      <c r="E44" s="110"/>
      <c r="F44" s="169"/>
      <c r="G44" s="169"/>
      <c r="H44" s="169"/>
      <c r="I44" s="169"/>
    </row>
    <row r="45" spans="1:14" x14ac:dyDescent="0.25">
      <c r="E45" s="110"/>
      <c r="F45" s="169"/>
      <c r="G45" s="169"/>
      <c r="H45" s="169"/>
      <c r="I45" s="169"/>
    </row>
    <row r="46" spans="1:14" x14ac:dyDescent="0.25">
      <c r="C46" s="93"/>
      <c r="D46" s="106"/>
      <c r="E46" s="93"/>
      <c r="F46" s="169"/>
      <c r="G46" s="169"/>
      <c r="H46" s="169"/>
      <c r="I46" s="169"/>
    </row>
    <row r="47" spans="1:14" x14ac:dyDescent="0.25">
      <c r="C47" s="31"/>
      <c r="F47"/>
      <c r="H47" s="1"/>
    </row>
    <row r="48" spans="1:14" x14ac:dyDescent="0.25"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8" x14ac:dyDescent="0.25">
      <c r="F81"/>
      <c r="H81" s="1"/>
    </row>
    <row r="82" spans="6:8" x14ac:dyDescent="0.25">
      <c r="F82"/>
      <c r="H82" s="1"/>
    </row>
    <row r="83" spans="6:8" x14ac:dyDescent="0.25">
      <c r="F83"/>
      <c r="H83" s="1"/>
    </row>
    <row r="84" spans="6:8" x14ac:dyDescent="0.25">
      <c r="F84"/>
      <c r="H84" s="1"/>
    </row>
    <row r="85" spans="6:8" x14ac:dyDescent="0.25">
      <c r="F85"/>
    </row>
    <row r="86" spans="6:8" x14ac:dyDescent="0.25">
      <c r="F86"/>
    </row>
    <row r="87" spans="6:8" x14ac:dyDescent="0.25">
      <c r="F87"/>
    </row>
    <row r="88" spans="6:8" x14ac:dyDescent="0.25">
      <c r="F88"/>
    </row>
    <row r="89" spans="6:8" x14ac:dyDescent="0.25">
      <c r="F89"/>
    </row>
    <row r="90" spans="6:8" x14ac:dyDescent="0.25">
      <c r="F90"/>
    </row>
    <row r="91" spans="6:8" x14ac:dyDescent="0.25">
      <c r="F91"/>
    </row>
    <row r="92" spans="6:8" x14ac:dyDescent="0.25">
      <c r="F92"/>
    </row>
    <row r="93" spans="6:8" x14ac:dyDescent="0.25">
      <c r="F93"/>
    </row>
    <row r="94" spans="6:8" x14ac:dyDescent="0.25">
      <c r="F94"/>
    </row>
    <row r="95" spans="6:8" x14ac:dyDescent="0.25">
      <c r="F95"/>
    </row>
    <row r="96" spans="6:8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</sheetData>
  <mergeCells count="9">
    <mergeCell ref="A5:F5"/>
    <mergeCell ref="A4:F4"/>
    <mergeCell ref="G8:G9"/>
    <mergeCell ref="H8:H9"/>
    <mergeCell ref="C6:D7"/>
    <mergeCell ref="A6:A7"/>
    <mergeCell ref="B6:B7"/>
    <mergeCell ref="E6:E7"/>
    <mergeCell ref="F6:F7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2026-01-02T18:31:40Z</cp:lastPrinted>
  <dcterms:created xsi:type="dcterms:W3CDTF">2016-08-16T15:05:38Z</dcterms:created>
  <dcterms:modified xsi:type="dcterms:W3CDTF">2026-05-07T20:18:51Z</dcterms:modified>
</cp:coreProperties>
</file>